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650" windowWidth="13770" windowHeight="6990" activeTab="0"/>
  </bookViews>
  <sheets>
    <sheet name="V" sheetId="1" r:id="rId1"/>
  </sheets>
  <definedNames/>
  <calcPr fullCalcOnLoad="1"/>
</workbook>
</file>

<file path=xl/sharedStrings.xml><?xml version="1.0" encoding="utf-8"?>
<sst xmlns="http://schemas.openxmlformats.org/spreadsheetml/2006/main" count="153" uniqueCount="84">
  <si>
    <t>№ п.п.</t>
  </si>
  <si>
    <t>Раздел, подраздел</t>
  </si>
  <si>
    <t>Код целевой статьи</t>
  </si>
  <si>
    <t>Код вида расходов</t>
  </si>
  <si>
    <t>КАПИТАЛЬНОЕ СТРОИТЕЛЬСТВО</t>
  </si>
  <si>
    <t>2.1</t>
  </si>
  <si>
    <t>0502</t>
  </si>
  <si>
    <t>КАПИТАЛЬНЫЙ РЕМОНТ</t>
  </si>
  <si>
    <t>1.1</t>
  </si>
  <si>
    <t>ВСЕГО ПО ЖИЛИЩНО-КОММУНАЛЬНОМУ ХОЗЯЙСТВУ</t>
  </si>
  <si>
    <t>БЛАГОУСТРОЙСТВО</t>
  </si>
  <si>
    <t>0503</t>
  </si>
  <si>
    <t>ИТОГО ПО ОБЪЕКТАМ БЛАГОУСТРОЙСТВА</t>
  </si>
  <si>
    <t xml:space="preserve">ВСЕГО ПО АДРЕСНОЙ ПРОГРАММЕ  </t>
  </si>
  <si>
    <t>1</t>
  </si>
  <si>
    <t>1.1-1</t>
  </si>
  <si>
    <t>2.</t>
  </si>
  <si>
    <t>ИТОГО ПО КАПИТАЛЬНОМУ РЕМОНТУ</t>
  </si>
  <si>
    <t>обл.</t>
  </si>
  <si>
    <t>Итого</t>
  </si>
  <si>
    <t>Наименование и местонахождение объектов</t>
  </si>
  <si>
    <t>414</t>
  </si>
  <si>
    <t>244</t>
  </si>
  <si>
    <t>ЖИЛИЩНО-КОММУНАЛЬНОЕ ХОЗЯЙСТВО</t>
  </si>
  <si>
    <t>2.1.1</t>
  </si>
  <si>
    <t>225</t>
  </si>
  <si>
    <t>КОСГУ</t>
  </si>
  <si>
    <t>226</t>
  </si>
  <si>
    <t>ИТОГО ПО КОММУНАЛЬНОМУ ХОЗЯЙСТВУ</t>
  </si>
  <si>
    <t>КОММУНАЛЬНОЕ ХОЗЯЙСТВО</t>
  </si>
  <si>
    <t>фед</t>
  </si>
  <si>
    <t>4V 0 01 L0180</t>
  </si>
  <si>
    <t>Авторский надзор</t>
  </si>
  <si>
    <t xml:space="preserve">Технический надзор </t>
  </si>
  <si>
    <t>Технологическое присоединение</t>
  </si>
  <si>
    <t>План на 2018 г.</t>
  </si>
  <si>
    <t>ИТОГО ПО КАПИТАЛЬНОМУ СТРОИТЕЛЬСТВУ</t>
  </si>
  <si>
    <t>2.1.1.-1</t>
  </si>
  <si>
    <t>1М 2 01 16070</t>
  </si>
  <si>
    <t>2.1.1.-2</t>
  </si>
  <si>
    <t>1М 1 01 16060</t>
  </si>
  <si>
    <t>2.1.1.-3</t>
  </si>
  <si>
    <t>Благоустройство дворовой территории многоквартирного дома №9 по ул.Мгинской Правды в г.п.Мга</t>
  </si>
  <si>
    <t>Благоустройство дворовой территории многоквартирного дома №11 по ул.Майора Жаринова в г.п.Мга</t>
  </si>
  <si>
    <t>2.1.1.-4</t>
  </si>
  <si>
    <t>Благоустройство дворовой территории многоквартирного дома №4 по ул.Майора Жаринова в г.п.Мга</t>
  </si>
  <si>
    <t>2.1.3</t>
  </si>
  <si>
    <r>
      <t>КОММУНАЛЬНОЕ ХОЗЯЙСТВО</t>
    </r>
    <r>
      <rPr>
        <b/>
        <sz val="10"/>
        <color indexed="8"/>
        <rFont val="Times New Roman"/>
        <family val="1"/>
      </rPr>
      <t>, из них:</t>
    </r>
  </si>
  <si>
    <t>2.1.2</t>
  </si>
  <si>
    <t>7Р 1 01 S0160</t>
  </si>
  <si>
    <t>2.1.2-1</t>
  </si>
  <si>
    <t xml:space="preserve"> Ремонт участков тепловой сети</t>
  </si>
  <si>
    <t>ЖИЛИЩНОЕ ХОЗЯЙСТВО</t>
  </si>
  <si>
    <t>0501</t>
  </si>
  <si>
    <t>98 9 09 15010</t>
  </si>
  <si>
    <t>ИТОГО ПО ЖИЛИЩНОМУ ФОНДУ</t>
  </si>
  <si>
    <t>2.1.1-3</t>
  </si>
  <si>
    <t>Ремонт квартир в г.п.Мга, ул Связи д.4 кв.10, Советский пр.д.56 кв.17, ремонт комнаты в коммунальной квартире ул.Спортивная д.13 кв.7</t>
  </si>
  <si>
    <t>ИТОГО</t>
  </si>
  <si>
    <t>мест.</t>
  </si>
  <si>
    <t>7Р 1 01 70160</t>
  </si>
  <si>
    <t>4726,1</t>
  </si>
  <si>
    <t>фед.</t>
  </si>
  <si>
    <t>1М 2 01 L5550</t>
  </si>
  <si>
    <t>857,5</t>
  </si>
  <si>
    <t>1М 1 01 L5550</t>
  </si>
  <si>
    <t>4128</t>
  </si>
  <si>
    <t>90,0</t>
  </si>
  <si>
    <t>0,0</t>
  </si>
  <si>
    <t>4V 0 01 S5670</t>
  </si>
  <si>
    <t>Благоустройство общественной территории по ул.Железнодорожная от ул.Связи до ул. Дзержинского в г.п.Мга</t>
  </si>
  <si>
    <t>План 2 квартал 2018 г.</t>
  </si>
  <si>
    <t>Факт 2 квартал 2018 г.</t>
  </si>
  <si>
    <t>отклонения</t>
  </si>
  <si>
    <t>Примечание</t>
  </si>
  <si>
    <t>0</t>
  </si>
  <si>
    <t>Совместное софинансирование с областным бюджетом. Соглашениес комитетом в стадии заключения.</t>
  </si>
  <si>
    <t>АДРЕСНАЯ ПРОГРАММА
капитального строительства и  капитального ремонта  объектов 
МО Мгинское  городское поселение на 2018 год, финансируемая из средств местного бюджета</t>
  </si>
  <si>
    <t>Объявлен аукцион</t>
  </si>
  <si>
    <t>Срок сдачи работ-3 квартал</t>
  </si>
  <si>
    <t>Работы заплан. в 3 квартале</t>
  </si>
  <si>
    <t>исп.56-963 Ладышева Н.В.</t>
  </si>
  <si>
    <t xml:space="preserve">                                                          Глава администрации                                                                        С.К.Соколовский</t>
  </si>
  <si>
    <t>Строительство системы водоснабжения д.Сологубовка и д.Лезье (в том числе проектные работы):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</si>
</sst>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#,##0_р_."/>
    <numFmt numFmtId="174" formatCode="#,##0.0"/>
    <numFmt numFmtId="175" formatCode="0.0"/>
    <numFmt numFmtId="176" formatCode="#,##0.000"/>
    <numFmt numFmtId="177" formatCode="#,##0.00&quot;р.&quot;"/>
    <numFmt numFmtId="178" formatCode="0.000"/>
    <numFmt numFmtId="179" formatCode="0.0000"/>
    <numFmt numFmtId="180" formatCode="#,##0.0&quot;р.&quot;"/>
    <numFmt numFmtId="181" formatCode="_-* #,##0.0_р_._-;\-* #,##0.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74" fontId="9" fillId="33" borderId="12" xfId="0" applyNumberFormat="1" applyFont="1" applyFill="1" applyBorder="1" applyAlignment="1">
      <alignment horizontal="center" wrapText="1"/>
    </xf>
    <xf numFmtId="49" fontId="13" fillId="33" borderId="13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center" wrapText="1"/>
    </xf>
    <xf numFmtId="49" fontId="4" fillId="33" borderId="14" xfId="0" applyNumberFormat="1" applyFont="1" applyFill="1" applyBorder="1" applyAlignment="1">
      <alignment horizontal="center"/>
    </xf>
    <xf numFmtId="174" fontId="15" fillId="33" borderId="15" xfId="0" applyNumberFormat="1" applyFont="1" applyFill="1" applyBorder="1" applyAlignment="1">
      <alignment horizontal="center" wrapText="1"/>
    </xf>
    <xf numFmtId="174" fontId="15" fillId="33" borderId="10" xfId="0" applyNumberFormat="1" applyFont="1" applyFill="1" applyBorder="1" applyAlignment="1">
      <alignment horizontal="center" wrapText="1"/>
    </xf>
    <xf numFmtId="174" fontId="4" fillId="33" borderId="15" xfId="0" applyNumberFormat="1" applyFont="1" applyFill="1" applyBorder="1" applyAlignment="1">
      <alignment horizontal="center" vertical="center" wrapText="1"/>
    </xf>
    <xf numFmtId="174" fontId="9" fillId="33" borderId="16" xfId="0" applyNumberFormat="1" applyFont="1" applyFill="1" applyBorder="1" applyAlignment="1">
      <alignment horizontal="center" wrapText="1"/>
    </xf>
    <xf numFmtId="174" fontId="9" fillId="33" borderId="17" xfId="0" applyNumberFormat="1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74" fontId="9" fillId="33" borderId="18" xfId="0" applyNumberFormat="1" applyFont="1" applyFill="1" applyBorder="1" applyAlignment="1">
      <alignment horizontal="center" wrapText="1"/>
    </xf>
    <xf numFmtId="174" fontId="4" fillId="33" borderId="19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Alignment="1">
      <alignment horizontal="left" vertical="top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center"/>
    </xf>
    <xf numFmtId="49" fontId="15" fillId="33" borderId="20" xfId="0" applyNumberFormat="1" applyFont="1" applyFill="1" applyBorder="1" applyAlignment="1">
      <alignment wrapText="1"/>
    </xf>
    <xf numFmtId="49" fontId="5" fillId="33" borderId="21" xfId="0" applyNumberFormat="1" applyFont="1" applyFill="1" applyBorder="1" applyAlignment="1">
      <alignment horizontal="center" vertical="center" wrapText="1"/>
    </xf>
    <xf numFmtId="174" fontId="15" fillId="33" borderId="22" xfId="0" applyNumberFormat="1" applyFont="1" applyFill="1" applyBorder="1" applyAlignment="1">
      <alignment horizontal="center" wrapText="1"/>
    </xf>
    <xf numFmtId="49" fontId="3" fillId="33" borderId="23" xfId="0" applyNumberFormat="1" applyFont="1" applyFill="1" applyBorder="1" applyAlignment="1">
      <alignment horizontal="center" wrapText="1"/>
    </xf>
    <xf numFmtId="174" fontId="15" fillId="33" borderId="24" xfId="0" applyNumberFormat="1" applyFont="1" applyFill="1" applyBorder="1" applyAlignment="1">
      <alignment horizontal="center" wrapText="1"/>
    </xf>
    <xf numFmtId="49" fontId="3" fillId="33" borderId="25" xfId="0" applyNumberFormat="1" applyFont="1" applyFill="1" applyBorder="1" applyAlignment="1">
      <alignment horizontal="center" wrapText="1"/>
    </xf>
    <xf numFmtId="174" fontId="15" fillId="33" borderId="26" xfId="0" applyNumberFormat="1" applyFont="1" applyFill="1" applyBorder="1" applyAlignment="1">
      <alignment horizontal="center" wrapText="1"/>
    </xf>
    <xf numFmtId="174" fontId="15" fillId="33" borderId="27" xfId="0" applyNumberFormat="1" applyFont="1" applyFill="1" applyBorder="1" applyAlignment="1">
      <alignment horizontal="center" wrapText="1"/>
    </xf>
    <xf numFmtId="49" fontId="13" fillId="33" borderId="28" xfId="0" applyNumberFormat="1" applyFont="1" applyFill="1" applyBorder="1" applyAlignment="1">
      <alignment horizontal="center"/>
    </xf>
    <xf numFmtId="4" fontId="3" fillId="33" borderId="29" xfId="0" applyNumberFormat="1" applyFont="1" applyFill="1" applyBorder="1" applyAlignment="1">
      <alignment horizontal="center" vertical="center" wrapText="1"/>
    </xf>
    <xf numFmtId="4" fontId="3" fillId="33" borderId="30" xfId="0" applyNumberFormat="1" applyFont="1" applyFill="1" applyBorder="1" applyAlignment="1">
      <alignment vertical="center" wrapText="1"/>
    </xf>
    <xf numFmtId="49" fontId="3" fillId="33" borderId="31" xfId="0" applyNumberFormat="1" applyFont="1" applyFill="1" applyBorder="1" applyAlignment="1">
      <alignment horizontal="center" wrapText="1"/>
    </xf>
    <xf numFmtId="49" fontId="15" fillId="33" borderId="31" xfId="0" applyNumberFormat="1" applyFont="1" applyFill="1" applyBorder="1" applyAlignment="1">
      <alignment horizontal="center" wrapText="1"/>
    </xf>
    <xf numFmtId="174" fontId="15" fillId="33" borderId="31" xfId="0" applyNumberFormat="1" applyFont="1" applyFill="1" applyBorder="1" applyAlignment="1">
      <alignment horizontal="center" wrapText="1"/>
    </xf>
    <xf numFmtId="49" fontId="3" fillId="33" borderId="32" xfId="0" applyNumberFormat="1" applyFont="1" applyFill="1" applyBorder="1" applyAlignment="1">
      <alignment horizontal="center"/>
    </xf>
    <xf numFmtId="49" fontId="8" fillId="33" borderId="33" xfId="0" applyNumberFormat="1" applyFont="1" applyFill="1" applyBorder="1" applyAlignment="1">
      <alignment horizontal="left" wrapText="1"/>
    </xf>
    <xf numFmtId="49" fontId="3" fillId="33" borderId="33" xfId="0" applyNumberFormat="1" applyFont="1" applyFill="1" applyBorder="1" applyAlignment="1">
      <alignment horizontal="center" wrapText="1"/>
    </xf>
    <xf numFmtId="49" fontId="15" fillId="33" borderId="33" xfId="0" applyNumberFormat="1" applyFont="1" applyFill="1" applyBorder="1" applyAlignment="1">
      <alignment horizontal="center" wrapText="1"/>
    </xf>
    <xf numFmtId="49" fontId="3" fillId="33" borderId="34" xfId="0" applyNumberFormat="1" applyFont="1" applyFill="1" applyBorder="1" applyAlignment="1">
      <alignment horizontal="center" vertical="center" wrapText="1"/>
    </xf>
    <xf numFmtId="174" fontId="15" fillId="33" borderId="35" xfId="0" applyNumberFormat="1" applyFont="1" applyFill="1" applyBorder="1" applyAlignment="1">
      <alignment horizontal="center" wrapText="1"/>
    </xf>
    <xf numFmtId="174" fontId="15" fillId="33" borderId="36" xfId="0" applyNumberFormat="1" applyFont="1" applyFill="1" applyBorder="1" applyAlignment="1">
      <alignment horizontal="center" wrapText="1"/>
    </xf>
    <xf numFmtId="174" fontId="15" fillId="33" borderId="37" xfId="0" applyNumberFormat="1" applyFont="1" applyFill="1" applyBorder="1" applyAlignment="1">
      <alignment horizont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2" fontId="9" fillId="33" borderId="14" xfId="0" applyNumberFormat="1" applyFont="1" applyFill="1" applyBorder="1" applyAlignment="1">
      <alignment horizontal="left" wrapText="1"/>
    </xf>
    <xf numFmtId="49" fontId="4" fillId="33" borderId="38" xfId="0" applyNumberFormat="1" applyFont="1" applyFill="1" applyBorder="1" applyAlignment="1">
      <alignment horizontal="left" vertical="top"/>
    </xf>
    <xf numFmtId="2" fontId="4" fillId="33" borderId="38" xfId="0" applyNumberFormat="1" applyFont="1" applyFill="1" applyBorder="1" applyAlignment="1">
      <alignment horizontal="left" wrapText="1"/>
    </xf>
    <xf numFmtId="174" fontId="4" fillId="33" borderId="39" xfId="0" applyNumberFormat="1" applyFont="1" applyFill="1" applyBorder="1" applyAlignment="1">
      <alignment horizontal="center" wrapText="1"/>
    </xf>
    <xf numFmtId="49" fontId="3" fillId="33" borderId="40" xfId="0" applyNumberFormat="1" applyFont="1" applyFill="1" applyBorder="1" applyAlignment="1">
      <alignment horizontal="center" vertical="center" wrapText="1"/>
    </xf>
    <xf numFmtId="49" fontId="9" fillId="33" borderId="41" xfId="0" applyNumberFormat="1" applyFont="1" applyFill="1" applyBorder="1" applyAlignment="1">
      <alignment horizontal="left" wrapText="1"/>
    </xf>
    <xf numFmtId="49" fontId="3" fillId="33" borderId="42" xfId="0" applyNumberFormat="1" applyFont="1" applyFill="1" applyBorder="1" applyAlignment="1">
      <alignment horizontal="center"/>
    </xf>
    <xf numFmtId="0" fontId="4" fillId="33" borderId="43" xfId="0" applyFont="1" applyFill="1" applyBorder="1" applyAlignment="1">
      <alignment horizontal="left" wrapText="1"/>
    </xf>
    <xf numFmtId="49" fontId="3" fillId="33" borderId="44" xfId="0" applyNumberFormat="1" applyFont="1" applyFill="1" applyBorder="1" applyAlignment="1">
      <alignment horizontal="center"/>
    </xf>
    <xf numFmtId="49" fontId="3" fillId="33" borderId="40" xfId="0" applyNumberFormat="1" applyFont="1" applyFill="1" applyBorder="1" applyAlignment="1">
      <alignment horizontal="center" vertical="center" wrapText="1"/>
    </xf>
    <xf numFmtId="174" fontId="3" fillId="33" borderId="23" xfId="0" applyNumberFormat="1" applyFont="1" applyFill="1" applyBorder="1" applyAlignment="1">
      <alignment horizontal="center" wrapText="1"/>
    </xf>
    <xf numFmtId="174" fontId="3" fillId="33" borderId="25" xfId="0" applyNumberFormat="1" applyFont="1" applyFill="1" applyBorder="1" applyAlignment="1">
      <alignment horizontal="center" wrapText="1"/>
    </xf>
    <xf numFmtId="49" fontId="3" fillId="33" borderId="45" xfId="0" applyNumberFormat="1" applyFont="1" applyFill="1" applyBorder="1" applyAlignment="1">
      <alignment horizontal="center" wrapText="1"/>
    </xf>
    <xf numFmtId="174" fontId="3" fillId="33" borderId="45" xfId="0" applyNumberFormat="1" applyFont="1" applyFill="1" applyBorder="1" applyAlignment="1">
      <alignment horizontal="center" wrapText="1"/>
    </xf>
    <xf numFmtId="175" fontId="15" fillId="33" borderId="10" xfId="0" applyNumberFormat="1" applyFont="1" applyFill="1" applyBorder="1" applyAlignment="1">
      <alignment horizontal="center" wrapText="1"/>
    </xf>
    <xf numFmtId="49" fontId="15" fillId="33" borderId="10" xfId="0" applyNumberFormat="1" applyFont="1" applyFill="1" applyBorder="1" applyAlignment="1">
      <alignment horizontal="center" wrapText="1"/>
    </xf>
    <xf numFmtId="175" fontId="10" fillId="33" borderId="31" xfId="0" applyNumberFormat="1" applyFont="1" applyFill="1" applyBorder="1" applyAlignment="1">
      <alignment horizontal="center" wrapText="1"/>
    </xf>
    <xf numFmtId="174" fontId="15" fillId="33" borderId="33" xfId="0" applyNumberFormat="1" applyFont="1" applyFill="1" applyBorder="1" applyAlignment="1">
      <alignment horizontal="center" wrapText="1"/>
    </xf>
    <xf numFmtId="174" fontId="3" fillId="33" borderId="46" xfId="0" applyNumberFormat="1" applyFont="1" applyFill="1" applyBorder="1" applyAlignment="1">
      <alignment horizontal="center" wrapText="1"/>
    </xf>
    <xf numFmtId="174" fontId="3" fillId="33" borderId="47" xfId="0" applyNumberFormat="1" applyFont="1" applyFill="1" applyBorder="1" applyAlignment="1">
      <alignment horizontal="center" wrapText="1"/>
    </xf>
    <xf numFmtId="174" fontId="3" fillId="33" borderId="48" xfId="0" applyNumberFormat="1" applyFont="1" applyFill="1" applyBorder="1" applyAlignment="1">
      <alignment horizontal="center" wrapText="1"/>
    </xf>
    <xf numFmtId="174" fontId="3" fillId="33" borderId="49" xfId="0" applyNumberFormat="1" applyFont="1" applyFill="1" applyBorder="1" applyAlignment="1">
      <alignment horizontal="center" wrapText="1"/>
    </xf>
    <xf numFmtId="174" fontId="15" fillId="33" borderId="46" xfId="0" applyNumberFormat="1" applyFont="1" applyFill="1" applyBorder="1" applyAlignment="1">
      <alignment horizontal="center" wrapText="1"/>
    </xf>
    <xf numFmtId="174" fontId="15" fillId="33" borderId="50" xfId="0" applyNumberFormat="1" applyFont="1" applyFill="1" applyBorder="1" applyAlignment="1">
      <alignment horizontal="center" wrapText="1"/>
    </xf>
    <xf numFmtId="174" fontId="15" fillId="33" borderId="51" xfId="0" applyNumberFormat="1" applyFont="1" applyFill="1" applyBorder="1" applyAlignment="1">
      <alignment horizontal="center" wrapText="1"/>
    </xf>
    <xf numFmtId="174" fontId="9" fillId="33" borderId="52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174" fontId="3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174" fontId="9" fillId="33" borderId="10" xfId="0" applyNumberFormat="1" applyFont="1" applyFill="1" applyBorder="1" applyAlignment="1">
      <alignment horizontal="center" wrapText="1"/>
    </xf>
    <xf numFmtId="49" fontId="3" fillId="33" borderId="31" xfId="0" applyNumberFormat="1" applyFont="1" applyFill="1" applyBorder="1" applyAlignment="1">
      <alignment horizontal="center" wrapText="1"/>
    </xf>
    <xf numFmtId="49" fontId="13" fillId="33" borderId="53" xfId="0" applyNumberFormat="1" applyFont="1" applyFill="1" applyBorder="1" applyAlignment="1">
      <alignment horizontal="center" vertical="center" wrapText="1"/>
    </xf>
    <xf numFmtId="49" fontId="13" fillId="33" borderId="54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left" wrapText="1"/>
    </xf>
    <xf numFmtId="49" fontId="6" fillId="34" borderId="0" xfId="0" applyNumberFormat="1" applyFont="1" applyFill="1" applyAlignment="1">
      <alignment/>
    </xf>
    <xf numFmtId="174" fontId="15" fillId="33" borderId="20" xfId="0" applyNumberFormat="1" applyFont="1" applyFill="1" applyBorder="1" applyAlignment="1">
      <alignment horizontal="center" wrapText="1"/>
    </xf>
    <xf numFmtId="49" fontId="5" fillId="35" borderId="55" xfId="0" applyNumberFormat="1" applyFont="1" applyFill="1" applyBorder="1" applyAlignment="1">
      <alignment horizontal="center"/>
    </xf>
    <xf numFmtId="49" fontId="10" fillId="35" borderId="43" xfId="0" applyNumberFormat="1" applyFont="1" applyFill="1" applyBorder="1" applyAlignment="1">
      <alignment horizontal="left" wrapText="1"/>
    </xf>
    <xf numFmtId="174" fontId="10" fillId="35" borderId="56" xfId="0" applyNumberFormat="1" applyFont="1" applyFill="1" applyBorder="1" applyAlignment="1">
      <alignment horizontal="center" wrapText="1"/>
    </xf>
    <xf numFmtId="174" fontId="9" fillId="35" borderId="17" xfId="0" applyNumberFormat="1" applyFont="1" applyFill="1" applyBorder="1" applyAlignment="1">
      <alignment horizontal="center" wrapText="1"/>
    </xf>
    <xf numFmtId="174" fontId="10" fillId="35" borderId="57" xfId="0" applyNumberFormat="1" applyFont="1" applyFill="1" applyBorder="1" applyAlignment="1">
      <alignment horizontal="center" wrapText="1"/>
    </xf>
    <xf numFmtId="49" fontId="5" fillId="35" borderId="58" xfId="0" applyNumberFormat="1" applyFont="1" applyFill="1" applyBorder="1" applyAlignment="1">
      <alignment horizontal="center"/>
    </xf>
    <xf numFmtId="49" fontId="10" fillId="35" borderId="41" xfId="0" applyNumberFormat="1" applyFont="1" applyFill="1" applyBorder="1" applyAlignment="1">
      <alignment horizontal="left" wrapText="1"/>
    </xf>
    <xf numFmtId="175" fontId="10" fillId="35" borderId="14" xfId="0" applyNumberFormat="1" applyFont="1" applyFill="1" applyBorder="1" applyAlignment="1">
      <alignment horizontal="center" wrapText="1"/>
    </xf>
    <xf numFmtId="174" fontId="9" fillId="35" borderId="16" xfId="0" applyNumberFormat="1" applyFont="1" applyFill="1" applyBorder="1" applyAlignment="1">
      <alignment horizontal="center" wrapText="1"/>
    </xf>
    <xf numFmtId="175" fontId="10" fillId="35" borderId="13" xfId="0" applyNumberFormat="1" applyFont="1" applyFill="1" applyBorder="1" applyAlignment="1">
      <alignment horizontal="center" wrapText="1"/>
    </xf>
    <xf numFmtId="49" fontId="10" fillId="35" borderId="14" xfId="0" applyNumberFormat="1" applyFont="1" applyFill="1" applyBorder="1" applyAlignment="1">
      <alignment horizontal="center" wrapText="1"/>
    </xf>
    <xf numFmtId="175" fontId="10" fillId="35" borderId="39" xfId="0" applyNumberFormat="1" applyFont="1" applyFill="1" applyBorder="1" applyAlignment="1">
      <alignment horizontal="center" wrapText="1"/>
    </xf>
    <xf numFmtId="175" fontId="10" fillId="35" borderId="56" xfId="0" applyNumberFormat="1" applyFont="1" applyFill="1" applyBorder="1" applyAlignment="1">
      <alignment horizontal="center" wrapText="1"/>
    </xf>
    <xf numFmtId="174" fontId="10" fillId="35" borderId="17" xfId="0" applyNumberFormat="1" applyFont="1" applyFill="1" applyBorder="1" applyAlignment="1">
      <alignment horizontal="center" wrapText="1"/>
    </xf>
    <xf numFmtId="175" fontId="10" fillId="35" borderId="57" xfId="0" applyNumberFormat="1" applyFont="1" applyFill="1" applyBorder="1" applyAlignment="1">
      <alignment horizontal="center" wrapText="1"/>
    </xf>
    <xf numFmtId="174" fontId="10" fillId="35" borderId="12" xfId="0" applyNumberFormat="1" applyFont="1" applyFill="1" applyBorder="1" applyAlignment="1">
      <alignment horizontal="center" wrapText="1"/>
    </xf>
    <xf numFmtId="49" fontId="4" fillId="35" borderId="58" xfId="0" applyNumberFormat="1" applyFont="1" applyFill="1" applyBorder="1" applyAlignment="1">
      <alignment horizontal="center"/>
    </xf>
    <xf numFmtId="49" fontId="9" fillId="35" borderId="12" xfId="0" applyNumberFormat="1" applyFont="1" applyFill="1" applyBorder="1" applyAlignment="1">
      <alignment horizontal="left" wrapText="1"/>
    </xf>
    <xf numFmtId="174" fontId="5" fillId="35" borderId="10" xfId="0" applyNumberFormat="1" applyFont="1" applyFill="1" applyBorder="1" applyAlignment="1">
      <alignment horizontal="center" vertical="center" wrapText="1"/>
    </xf>
    <xf numFmtId="174" fontId="10" fillId="35" borderId="16" xfId="0" applyNumberFormat="1" applyFont="1" applyFill="1" applyBorder="1" applyAlignment="1">
      <alignment horizontal="center" wrapText="1"/>
    </xf>
    <xf numFmtId="49" fontId="14" fillId="33" borderId="0" xfId="0" applyNumberFormat="1" applyFont="1" applyFill="1" applyAlignment="1">
      <alignment horizontal="center" vertical="top" wrapText="1"/>
    </xf>
    <xf numFmtId="0" fontId="0" fillId="0" borderId="0" xfId="0" applyAlignment="1">
      <alignment wrapText="1"/>
    </xf>
    <xf numFmtId="49" fontId="3" fillId="33" borderId="59" xfId="0" applyNumberFormat="1" applyFont="1" applyFill="1" applyBorder="1" applyAlignment="1">
      <alignment horizontal="center" vertical="center" wrapText="1"/>
    </xf>
    <xf numFmtId="49" fontId="15" fillId="33" borderId="60" xfId="0" applyNumberFormat="1" applyFont="1" applyFill="1" applyBorder="1" applyAlignment="1">
      <alignment horizontal="left" wrapText="1"/>
    </xf>
    <xf numFmtId="49" fontId="15" fillId="33" borderId="61" xfId="0" applyNumberFormat="1" applyFont="1" applyFill="1" applyBorder="1" applyAlignment="1">
      <alignment horizontal="left" wrapText="1"/>
    </xf>
    <xf numFmtId="49" fontId="15" fillId="33" borderId="31" xfId="0" applyNumberFormat="1" applyFont="1" applyFill="1" applyBorder="1" applyAlignment="1">
      <alignment horizontal="left" wrapText="1"/>
    </xf>
    <xf numFmtId="49" fontId="3" fillId="33" borderId="62" xfId="0" applyNumberFormat="1" applyFont="1" applyFill="1" applyBorder="1" applyAlignment="1">
      <alignment horizontal="center" vertical="center" wrapText="1"/>
    </xf>
    <xf numFmtId="49" fontId="3" fillId="33" borderId="63" xfId="0" applyNumberFormat="1" applyFont="1" applyFill="1" applyBorder="1" applyAlignment="1">
      <alignment horizontal="center" vertical="center" wrapText="1"/>
    </xf>
    <xf numFmtId="49" fontId="3" fillId="33" borderId="64" xfId="0" applyNumberFormat="1" applyFont="1" applyFill="1" applyBorder="1" applyAlignment="1">
      <alignment horizontal="center" vertical="center" wrapText="1"/>
    </xf>
    <xf numFmtId="4" fontId="3" fillId="33" borderId="65" xfId="0" applyNumberFormat="1" applyFont="1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/>
    </xf>
    <xf numFmtId="0" fontId="3" fillId="0" borderId="20" xfId="0" applyFont="1" applyBorder="1" applyAlignment="1">
      <alignment wrapText="1"/>
    </xf>
    <xf numFmtId="0" fontId="3" fillId="0" borderId="68" xfId="0" applyFont="1" applyBorder="1" applyAlignment="1">
      <alignment wrapText="1"/>
    </xf>
    <xf numFmtId="0" fontId="3" fillId="0" borderId="31" xfId="0" applyFont="1" applyBorder="1" applyAlignment="1">
      <alignment wrapText="1"/>
    </xf>
    <xf numFmtId="49" fontId="3" fillId="33" borderId="69" xfId="0" applyNumberFormat="1" applyFont="1" applyFill="1" applyBorder="1" applyAlignment="1">
      <alignment horizontal="center" vertical="center" wrapText="1"/>
    </xf>
    <xf numFmtId="49" fontId="3" fillId="33" borderId="40" xfId="0" applyNumberFormat="1" applyFont="1" applyFill="1" applyBorder="1" applyAlignment="1">
      <alignment horizontal="center" vertical="center" wrapText="1"/>
    </xf>
    <xf numFmtId="4" fontId="3" fillId="33" borderId="70" xfId="0" applyNumberFormat="1" applyFont="1" applyFill="1" applyBorder="1" applyAlignment="1">
      <alignment horizontal="center" vertical="center" wrapText="1"/>
    </xf>
    <xf numFmtId="0" fontId="0" fillId="33" borderId="71" xfId="0" applyFill="1" applyBorder="1" applyAlignment="1">
      <alignment horizontal="center" vertical="center" wrapText="1"/>
    </xf>
    <xf numFmtId="49" fontId="3" fillId="33" borderId="42" xfId="0" applyNumberFormat="1" applyFont="1" applyFill="1" applyBorder="1" applyAlignment="1">
      <alignment horizontal="center"/>
    </xf>
    <xf numFmtId="49" fontId="9" fillId="35" borderId="12" xfId="0" applyNumberFormat="1" applyFont="1" applyFill="1" applyBorder="1" applyAlignment="1">
      <alignment horizontal="left" wrapText="1"/>
    </xf>
    <xf numFmtId="49" fontId="3" fillId="33" borderId="72" xfId="0" applyNumberFormat="1" applyFont="1" applyFill="1" applyBorder="1" applyAlignment="1">
      <alignment horizontal="center" vertical="center" wrapText="1"/>
    </xf>
    <xf numFmtId="49" fontId="15" fillId="33" borderId="20" xfId="0" applyNumberFormat="1" applyFont="1" applyFill="1" applyBorder="1" applyAlignment="1">
      <alignment horizontal="left" wrapText="1"/>
    </xf>
    <xf numFmtId="49" fontId="10" fillId="35" borderId="52" xfId="0" applyNumberFormat="1" applyFont="1" applyFill="1" applyBorder="1" applyAlignment="1">
      <alignment horizontal="left" wrapText="1"/>
    </xf>
    <xf numFmtId="49" fontId="10" fillId="35" borderId="41" xfId="0" applyNumberFormat="1" applyFont="1" applyFill="1" applyBorder="1" applyAlignment="1">
      <alignment horizontal="left" wrapText="1"/>
    </xf>
    <xf numFmtId="49" fontId="10" fillId="35" borderId="38" xfId="0" applyNumberFormat="1" applyFont="1" applyFill="1" applyBorder="1" applyAlignment="1">
      <alignment horizontal="left" wrapText="1"/>
    </xf>
    <xf numFmtId="49" fontId="4" fillId="33" borderId="52" xfId="0" applyNumberFormat="1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 wrapText="1"/>
    </xf>
    <xf numFmtId="0" fontId="0" fillId="0" borderId="41" xfId="0" applyBorder="1" applyAlignment="1">
      <alignment/>
    </xf>
    <xf numFmtId="49" fontId="3" fillId="33" borderId="20" xfId="0" applyNumberFormat="1" applyFont="1" applyFill="1" applyBorder="1" applyAlignment="1">
      <alignment horizontal="center"/>
    </xf>
    <xf numFmtId="49" fontId="3" fillId="33" borderId="31" xfId="0" applyNumberFormat="1" applyFont="1" applyFill="1" applyBorder="1" applyAlignment="1">
      <alignment horizontal="center"/>
    </xf>
    <xf numFmtId="49" fontId="8" fillId="33" borderId="73" xfId="0" applyNumberFormat="1" applyFont="1" applyFill="1" applyBorder="1" applyAlignment="1">
      <alignment horizontal="center" wrapText="1"/>
    </xf>
    <xf numFmtId="49" fontId="8" fillId="33" borderId="74" xfId="0" applyNumberFormat="1" applyFont="1" applyFill="1" applyBorder="1" applyAlignment="1">
      <alignment horizontal="center" wrapText="1"/>
    </xf>
    <xf numFmtId="49" fontId="3" fillId="33" borderId="42" xfId="0" applyNumberFormat="1" applyFont="1" applyFill="1" applyBorder="1" applyAlignment="1">
      <alignment horizontal="center"/>
    </xf>
    <xf numFmtId="49" fontId="3" fillId="33" borderId="21" xfId="0" applyNumberFormat="1" applyFont="1" applyFill="1" applyBorder="1" applyAlignment="1">
      <alignment horizontal="center"/>
    </xf>
    <xf numFmtId="49" fontId="8" fillId="33" borderId="68" xfId="0" applyNumberFormat="1" applyFont="1" applyFill="1" applyBorder="1" applyAlignment="1">
      <alignment horizontal="left" wrapText="1"/>
    </xf>
    <xf numFmtId="49" fontId="8" fillId="33" borderId="31" xfId="0" applyNumberFormat="1" applyFont="1" applyFill="1" applyBorder="1" applyAlignment="1">
      <alignment horizontal="left" wrapText="1"/>
    </xf>
    <xf numFmtId="49" fontId="3" fillId="33" borderId="44" xfId="0" applyNumberFormat="1" applyFont="1" applyFill="1" applyBorder="1" applyAlignment="1">
      <alignment horizontal="center"/>
    </xf>
    <xf numFmtId="49" fontId="8" fillId="33" borderId="20" xfId="0" applyNumberFormat="1" applyFont="1" applyFill="1" applyBorder="1" applyAlignment="1">
      <alignment horizontal="left" wrapText="1"/>
    </xf>
    <xf numFmtId="49" fontId="16" fillId="33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0" fillId="0" borderId="68" xfId="0" applyBorder="1" applyAlignment="1">
      <alignment wrapText="1"/>
    </xf>
    <xf numFmtId="0" fontId="0" fillId="0" borderId="31" xfId="0" applyBorder="1" applyAlignment="1">
      <alignment wrapText="1"/>
    </xf>
    <xf numFmtId="49" fontId="9" fillId="33" borderId="13" xfId="0" applyNumberFormat="1" applyFont="1" applyFill="1" applyBorder="1" applyAlignment="1">
      <alignment horizontal="left" wrapText="1"/>
    </xf>
    <xf numFmtId="49" fontId="9" fillId="33" borderId="41" xfId="0" applyNumberFormat="1" applyFont="1" applyFill="1" applyBorder="1" applyAlignment="1">
      <alignment horizontal="left" wrapText="1"/>
    </xf>
    <xf numFmtId="0" fontId="4" fillId="33" borderId="55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zoomScale="110" zoomScaleNormal="110" zoomScalePageLayoutView="0" workbookViewId="0" topLeftCell="A22">
      <selection activeCell="B22" sqref="B22:B23"/>
    </sheetView>
  </sheetViews>
  <sheetFormatPr defaultColWidth="9.00390625" defaultRowHeight="12.75"/>
  <cols>
    <col min="1" max="1" width="6.75390625" style="26" customWidth="1"/>
    <col min="2" max="2" width="53.75390625" style="27" customWidth="1"/>
    <col min="3" max="3" width="7.375" style="28" customWidth="1"/>
    <col min="4" max="4" width="14.25390625" style="28" customWidth="1"/>
    <col min="5" max="5" width="7.125" style="28" customWidth="1"/>
    <col min="6" max="6" width="6.875" style="28" customWidth="1"/>
    <col min="7" max="8" width="9.125" style="28" customWidth="1"/>
    <col min="9" max="9" width="4.25390625" style="28" hidden="1" customWidth="1"/>
    <col min="10" max="10" width="4.125" style="28" hidden="1" customWidth="1"/>
    <col min="11" max="11" width="8.875" style="28" customWidth="1"/>
    <col min="12" max="12" width="11.75390625" style="28" customWidth="1"/>
    <col min="13" max="13" width="13.25390625" style="22" hidden="1" customWidth="1"/>
    <col min="14" max="14" width="9.875" style="28" customWidth="1"/>
    <col min="15" max="15" width="9.125" style="28" customWidth="1"/>
    <col min="16" max="16" width="4.25390625" style="28" hidden="1" customWidth="1"/>
    <col min="17" max="17" width="4.125" style="28" hidden="1" customWidth="1"/>
    <col min="18" max="18" width="8.875" style="28" customWidth="1"/>
    <col min="19" max="19" width="11.00390625" style="28" customWidth="1"/>
    <col min="20" max="20" width="9.75390625" style="28" customWidth="1"/>
    <col min="21" max="21" width="9.125" style="28" customWidth="1"/>
    <col min="22" max="22" width="4.25390625" style="28" hidden="1" customWidth="1"/>
    <col min="23" max="23" width="4.125" style="28" hidden="1" customWidth="1"/>
    <col min="24" max="24" width="8.875" style="28" customWidth="1"/>
    <col min="25" max="25" width="9.00390625" style="28" customWidth="1"/>
    <col min="26" max="26" width="9.625" style="1" customWidth="1"/>
    <col min="27" max="27" width="11.125" style="1" customWidth="1"/>
    <col min="28" max="16384" width="9.125" style="1" customWidth="1"/>
  </cols>
  <sheetData>
    <row r="1" spans="1:27" ht="12.75">
      <c r="A1" s="11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27" ht="12.7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</row>
    <row r="3" spans="1:27" ht="12.7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</row>
    <row r="4" spans="1:27" ht="12.7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</row>
    <row r="5" spans="1:27" ht="14.25" customHeight="1" thickBot="1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</row>
    <row r="6" spans="1:27" ht="27.75" customHeight="1" thickBot="1" thickTop="1">
      <c r="A6" s="131" t="s">
        <v>0</v>
      </c>
      <c r="B6" s="112" t="s">
        <v>20</v>
      </c>
      <c r="C6" s="112" t="s">
        <v>1</v>
      </c>
      <c r="D6" s="112" t="s">
        <v>2</v>
      </c>
      <c r="E6" s="112" t="s">
        <v>3</v>
      </c>
      <c r="F6" s="125" t="s">
        <v>26</v>
      </c>
      <c r="G6" s="116" t="s">
        <v>35</v>
      </c>
      <c r="H6" s="117"/>
      <c r="I6" s="117"/>
      <c r="J6" s="117"/>
      <c r="K6" s="118"/>
      <c r="L6" s="39" t="s">
        <v>58</v>
      </c>
      <c r="M6" s="127" t="s">
        <v>19</v>
      </c>
      <c r="N6" s="116" t="s">
        <v>71</v>
      </c>
      <c r="O6" s="117"/>
      <c r="P6" s="117"/>
      <c r="Q6" s="117"/>
      <c r="R6" s="118"/>
      <c r="S6" s="39" t="s">
        <v>58</v>
      </c>
      <c r="T6" s="116" t="s">
        <v>72</v>
      </c>
      <c r="U6" s="117"/>
      <c r="V6" s="117"/>
      <c r="W6" s="117"/>
      <c r="X6" s="118"/>
      <c r="Y6" s="39" t="s">
        <v>58</v>
      </c>
      <c r="Z6" s="119" t="s">
        <v>73</v>
      </c>
      <c r="AA6" s="121" t="s">
        <v>74</v>
      </c>
    </row>
    <row r="7" spans="1:27" ht="14.25" thickBot="1" thickTop="1">
      <c r="A7" s="131"/>
      <c r="B7" s="112"/>
      <c r="C7" s="112"/>
      <c r="D7" s="112"/>
      <c r="E7" s="112"/>
      <c r="F7" s="126"/>
      <c r="G7" s="56" t="s">
        <v>59</v>
      </c>
      <c r="H7" s="56" t="s">
        <v>18</v>
      </c>
      <c r="I7" s="56" t="s">
        <v>18</v>
      </c>
      <c r="J7" s="47" t="s">
        <v>30</v>
      </c>
      <c r="K7" s="47" t="s">
        <v>62</v>
      </c>
      <c r="L7" s="38"/>
      <c r="M7" s="128"/>
      <c r="N7" s="61" t="s">
        <v>59</v>
      </c>
      <c r="O7" s="61" t="s">
        <v>18</v>
      </c>
      <c r="P7" s="61" t="s">
        <v>18</v>
      </c>
      <c r="Q7" s="47" t="s">
        <v>30</v>
      </c>
      <c r="R7" s="47" t="s">
        <v>62</v>
      </c>
      <c r="S7" s="38"/>
      <c r="T7" s="61" t="s">
        <v>59</v>
      </c>
      <c r="U7" s="61" t="s">
        <v>18</v>
      </c>
      <c r="V7" s="61" t="s">
        <v>18</v>
      </c>
      <c r="W7" s="47" t="s">
        <v>30</v>
      </c>
      <c r="X7" s="47" t="s">
        <v>62</v>
      </c>
      <c r="Y7" s="38"/>
      <c r="Z7" s="120"/>
      <c r="AA7" s="121"/>
    </row>
    <row r="8" spans="1:27" ht="17.25" thickBot="1" thickTop="1">
      <c r="A8" s="30" t="s">
        <v>14</v>
      </c>
      <c r="B8" s="136" t="s">
        <v>4</v>
      </c>
      <c r="C8" s="137"/>
      <c r="D8" s="137"/>
      <c r="E8" s="137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78"/>
    </row>
    <row r="9" spans="1:27" ht="16.5" thickBot="1">
      <c r="A9" s="21" t="s">
        <v>8</v>
      </c>
      <c r="B9" s="136" t="s">
        <v>29</v>
      </c>
      <c r="C9" s="137"/>
      <c r="D9" s="137"/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78"/>
    </row>
    <row r="10" spans="1:27" ht="35.25" customHeight="1">
      <c r="A10" s="129" t="s">
        <v>15</v>
      </c>
      <c r="B10" s="29" t="s">
        <v>83</v>
      </c>
      <c r="C10" s="34" t="s">
        <v>6</v>
      </c>
      <c r="D10" s="34" t="s">
        <v>69</v>
      </c>
      <c r="E10" s="34" t="s">
        <v>21</v>
      </c>
      <c r="F10" s="34" t="s">
        <v>27</v>
      </c>
      <c r="G10" s="6">
        <f>SUM(G11:G16)</f>
        <v>1213.1</v>
      </c>
      <c r="H10" s="62">
        <v>0</v>
      </c>
      <c r="I10" s="62"/>
      <c r="J10" s="62"/>
      <c r="K10" s="62">
        <v>0</v>
      </c>
      <c r="L10" s="6">
        <f aca="true" t="shared" si="0" ref="L10:L18">G10</f>
        <v>1213.1</v>
      </c>
      <c r="M10" s="16">
        <f>L10</f>
        <v>1213.1</v>
      </c>
      <c r="N10" s="6">
        <f>SUM(N11:N16)</f>
        <v>1213.1</v>
      </c>
      <c r="O10" s="62">
        <v>0</v>
      </c>
      <c r="P10" s="62"/>
      <c r="Q10" s="62"/>
      <c r="R10" s="62">
        <v>0</v>
      </c>
      <c r="S10" s="6">
        <f>N10</f>
        <v>1213.1</v>
      </c>
      <c r="T10" s="6">
        <f>SUM(T11:T16)</f>
        <v>0</v>
      </c>
      <c r="U10" s="62">
        <v>0</v>
      </c>
      <c r="V10" s="62"/>
      <c r="W10" s="62"/>
      <c r="X10" s="62">
        <v>0</v>
      </c>
      <c r="Y10" s="70">
        <f>T10</f>
        <v>0</v>
      </c>
      <c r="Z10" s="70">
        <f>S10-Y10</f>
        <v>1213.1</v>
      </c>
      <c r="AA10" s="122" t="s">
        <v>76</v>
      </c>
    </row>
    <row r="11" spans="1:27" ht="21" customHeight="1">
      <c r="A11" s="129"/>
      <c r="B11" s="132" t="s">
        <v>32</v>
      </c>
      <c r="C11" s="32" t="s">
        <v>6</v>
      </c>
      <c r="D11" s="32" t="s">
        <v>31</v>
      </c>
      <c r="E11" s="32" t="s">
        <v>21</v>
      </c>
      <c r="F11" s="32" t="s">
        <v>27</v>
      </c>
      <c r="G11" s="62">
        <f>49.1-49.1</f>
        <v>0</v>
      </c>
      <c r="H11" s="62">
        <v>0</v>
      </c>
      <c r="I11" s="62"/>
      <c r="J11" s="62"/>
      <c r="K11" s="62">
        <v>0</v>
      </c>
      <c r="L11" s="62">
        <f t="shared" si="0"/>
        <v>0</v>
      </c>
      <c r="M11" s="33">
        <f>SUM(J11:L11)</f>
        <v>0</v>
      </c>
      <c r="N11" s="62">
        <f>49.1-49.1</f>
        <v>0</v>
      </c>
      <c r="O11" s="62">
        <v>0</v>
      </c>
      <c r="P11" s="62"/>
      <c r="Q11" s="62"/>
      <c r="R11" s="62">
        <v>0</v>
      </c>
      <c r="S11" s="62">
        <f>N11</f>
        <v>0</v>
      </c>
      <c r="T11" s="62">
        <f>49.1-49.1</f>
        <v>0</v>
      </c>
      <c r="U11" s="62">
        <v>0</v>
      </c>
      <c r="V11" s="62"/>
      <c r="W11" s="62"/>
      <c r="X11" s="62">
        <v>0</v>
      </c>
      <c r="Y11" s="71">
        <f>T11</f>
        <v>0</v>
      </c>
      <c r="Z11" s="71">
        <f aca="true" t="shared" si="1" ref="Z11:Z18">S11-Y11</f>
        <v>0</v>
      </c>
      <c r="AA11" s="123"/>
    </row>
    <row r="12" spans="1:27" ht="21" customHeight="1">
      <c r="A12" s="129"/>
      <c r="B12" s="114"/>
      <c r="C12" s="34" t="s">
        <v>6</v>
      </c>
      <c r="D12" s="34" t="s">
        <v>69</v>
      </c>
      <c r="E12" s="34" t="s">
        <v>21</v>
      </c>
      <c r="F12" s="34" t="s">
        <v>27</v>
      </c>
      <c r="G12" s="63">
        <v>49.1</v>
      </c>
      <c r="H12" s="63">
        <v>0</v>
      </c>
      <c r="I12" s="63"/>
      <c r="J12" s="63"/>
      <c r="K12" s="63">
        <v>0</v>
      </c>
      <c r="L12" s="63">
        <f>SUM(G12:K12)</f>
        <v>49.1</v>
      </c>
      <c r="M12" s="48"/>
      <c r="N12" s="63">
        <v>49.1</v>
      </c>
      <c r="O12" s="63">
        <v>0</v>
      </c>
      <c r="P12" s="63"/>
      <c r="Q12" s="63"/>
      <c r="R12" s="63">
        <v>0</v>
      </c>
      <c r="S12" s="63">
        <f>SUM(N12:R12)</f>
        <v>49.1</v>
      </c>
      <c r="T12" s="63">
        <v>0</v>
      </c>
      <c r="U12" s="63">
        <v>0</v>
      </c>
      <c r="V12" s="63"/>
      <c r="W12" s="63"/>
      <c r="X12" s="63">
        <v>0</v>
      </c>
      <c r="Y12" s="72">
        <f>SUM(T12:X12)</f>
        <v>0</v>
      </c>
      <c r="Z12" s="72">
        <f t="shared" si="1"/>
        <v>49.1</v>
      </c>
      <c r="AA12" s="123"/>
    </row>
    <row r="13" spans="1:27" ht="20.25" customHeight="1">
      <c r="A13" s="129"/>
      <c r="B13" s="113" t="s">
        <v>33</v>
      </c>
      <c r="C13" s="34" t="s">
        <v>6</v>
      </c>
      <c r="D13" s="34" t="s">
        <v>31</v>
      </c>
      <c r="E13" s="34" t="s">
        <v>21</v>
      </c>
      <c r="F13" s="34" t="s">
        <v>27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f t="shared" si="0"/>
        <v>0</v>
      </c>
      <c r="M13" s="35">
        <f>SUM(J13:L13)</f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f>N13</f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72">
        <f>T13</f>
        <v>0</v>
      </c>
      <c r="Z13" s="72">
        <f t="shared" si="1"/>
        <v>0</v>
      </c>
      <c r="AA13" s="123"/>
    </row>
    <row r="14" spans="1:27" ht="20.25" customHeight="1">
      <c r="A14" s="129"/>
      <c r="B14" s="114"/>
      <c r="C14" s="34" t="s">
        <v>6</v>
      </c>
      <c r="D14" s="34" t="s">
        <v>69</v>
      </c>
      <c r="E14" s="34" t="s">
        <v>21</v>
      </c>
      <c r="F14" s="34" t="s">
        <v>27</v>
      </c>
      <c r="G14" s="63">
        <v>525.9</v>
      </c>
      <c r="H14" s="63">
        <v>0</v>
      </c>
      <c r="I14" s="63">
        <v>0</v>
      </c>
      <c r="J14" s="63">
        <v>0</v>
      </c>
      <c r="K14" s="63">
        <v>0</v>
      </c>
      <c r="L14" s="63">
        <f>SUM(G14:K14)</f>
        <v>525.9</v>
      </c>
      <c r="M14" s="49"/>
      <c r="N14" s="63">
        <v>525.9</v>
      </c>
      <c r="O14" s="63">
        <v>0</v>
      </c>
      <c r="P14" s="63">
        <v>0</v>
      </c>
      <c r="Q14" s="63">
        <v>0</v>
      </c>
      <c r="R14" s="63">
        <v>0</v>
      </c>
      <c r="S14" s="63">
        <f>SUM(N14:R14)</f>
        <v>525.9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72">
        <f>SUM(T14:X14)</f>
        <v>0</v>
      </c>
      <c r="Z14" s="72">
        <f t="shared" si="1"/>
        <v>525.9</v>
      </c>
      <c r="AA14" s="123"/>
    </row>
    <row r="15" spans="1:27" ht="14.25" customHeight="1">
      <c r="A15" s="129"/>
      <c r="B15" s="113" t="s">
        <v>34</v>
      </c>
      <c r="C15" s="34" t="s">
        <v>6</v>
      </c>
      <c r="D15" s="34" t="s">
        <v>31</v>
      </c>
      <c r="E15" s="34" t="s">
        <v>21</v>
      </c>
      <c r="F15" s="34" t="s">
        <v>27</v>
      </c>
      <c r="G15" s="63">
        <f>638.1-638.1</f>
        <v>0</v>
      </c>
      <c r="H15" s="63">
        <v>0</v>
      </c>
      <c r="I15" s="63">
        <v>0</v>
      </c>
      <c r="J15" s="63">
        <v>0</v>
      </c>
      <c r="K15" s="63">
        <v>0</v>
      </c>
      <c r="L15" s="63">
        <f t="shared" si="0"/>
        <v>0</v>
      </c>
      <c r="M15" s="36">
        <f>SUM(J15:L15)</f>
        <v>0</v>
      </c>
      <c r="N15" s="63">
        <f>638.1-638.1</f>
        <v>0</v>
      </c>
      <c r="O15" s="63">
        <v>0</v>
      </c>
      <c r="P15" s="63">
        <v>0</v>
      </c>
      <c r="Q15" s="63">
        <v>0</v>
      </c>
      <c r="R15" s="63">
        <v>0</v>
      </c>
      <c r="S15" s="63">
        <f>N15</f>
        <v>0</v>
      </c>
      <c r="T15" s="63">
        <f>638.1-638.1</f>
        <v>0</v>
      </c>
      <c r="U15" s="63">
        <v>0</v>
      </c>
      <c r="V15" s="63">
        <v>0</v>
      </c>
      <c r="W15" s="63">
        <v>0</v>
      </c>
      <c r="X15" s="63">
        <v>0</v>
      </c>
      <c r="Y15" s="72">
        <f>T15</f>
        <v>0</v>
      </c>
      <c r="Z15" s="72">
        <f t="shared" si="1"/>
        <v>0</v>
      </c>
      <c r="AA15" s="123"/>
    </row>
    <row r="16" spans="1:27" ht="15.75" customHeight="1">
      <c r="A16" s="58"/>
      <c r="B16" s="115"/>
      <c r="C16" s="64" t="s">
        <v>6</v>
      </c>
      <c r="D16" s="64" t="s">
        <v>69</v>
      </c>
      <c r="E16" s="64" t="s">
        <v>21</v>
      </c>
      <c r="F16" s="64" t="s">
        <v>27</v>
      </c>
      <c r="G16" s="65">
        <v>638.1</v>
      </c>
      <c r="H16" s="65">
        <v>0</v>
      </c>
      <c r="I16" s="65">
        <v>0</v>
      </c>
      <c r="J16" s="65">
        <v>0</v>
      </c>
      <c r="K16" s="65">
        <v>0</v>
      </c>
      <c r="L16" s="65">
        <f>SUM(G16:K16)</f>
        <v>638.1</v>
      </c>
      <c r="M16" s="50"/>
      <c r="N16" s="65">
        <v>638.1</v>
      </c>
      <c r="O16" s="65">
        <v>0</v>
      </c>
      <c r="P16" s="65">
        <v>0</v>
      </c>
      <c r="Q16" s="65">
        <v>0</v>
      </c>
      <c r="R16" s="65">
        <v>0</v>
      </c>
      <c r="S16" s="65">
        <f>SUM(N16:R16)</f>
        <v>638.1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73">
        <f>SUM(T16:X16)</f>
        <v>0</v>
      </c>
      <c r="Z16" s="73">
        <f t="shared" si="1"/>
        <v>638.1</v>
      </c>
      <c r="AA16" s="123"/>
    </row>
    <row r="17" spans="1:27" ht="16.5" thickBot="1">
      <c r="A17" s="7"/>
      <c r="B17" s="8" t="s">
        <v>28</v>
      </c>
      <c r="C17" s="5"/>
      <c r="D17" s="9"/>
      <c r="E17" s="10"/>
      <c r="F17" s="10"/>
      <c r="G17" s="51">
        <f>G11+G12+G13+G14+G15+G16</f>
        <v>1213.1</v>
      </c>
      <c r="H17" s="51">
        <f>H11+H12+H13+H14+H15+H16</f>
        <v>0</v>
      </c>
      <c r="I17" s="51">
        <f>I11+I12+I13+I14+I15+I16</f>
        <v>0</v>
      </c>
      <c r="J17" s="51">
        <f>J11+J12+J13+J14+J15+J16</f>
        <v>0</v>
      </c>
      <c r="K17" s="51">
        <f>K11+K12+K13+K14+K15+K16</f>
        <v>0</v>
      </c>
      <c r="L17" s="51">
        <f t="shared" si="0"/>
        <v>1213.1</v>
      </c>
      <c r="M17" s="18">
        <f>L17+I17+J17</f>
        <v>1213.1</v>
      </c>
      <c r="N17" s="51">
        <f>N11+N12+N13+N14+N15+N16</f>
        <v>1213.1</v>
      </c>
      <c r="O17" s="51">
        <f>O11+O12+O13+O14+O15+O16</f>
        <v>0</v>
      </c>
      <c r="P17" s="51">
        <f>P11+P12+P13+P14+P15+P16</f>
        <v>0</v>
      </c>
      <c r="Q17" s="51">
        <f>Q11+Q12+Q13+Q14+Q15+Q16</f>
        <v>0</v>
      </c>
      <c r="R17" s="51">
        <f>R11+R12+R13+R14+R15+R16</f>
        <v>0</v>
      </c>
      <c r="S17" s="51">
        <f>N17</f>
        <v>1213.1</v>
      </c>
      <c r="T17" s="51">
        <f>T11+T12+T13+T14+T15+T16</f>
        <v>0</v>
      </c>
      <c r="U17" s="51">
        <f>U11+U12+U13+U14+U15+U16</f>
        <v>0</v>
      </c>
      <c r="V17" s="51">
        <f>V11+V12+V13+V14+V15+V16</f>
        <v>0</v>
      </c>
      <c r="W17" s="51">
        <f>W11+W12+W13+W14+W15+W16</f>
        <v>0</v>
      </c>
      <c r="X17" s="51">
        <f>X11+X12+X13+X14+X15+X16</f>
        <v>0</v>
      </c>
      <c r="Y17" s="51">
        <f>T17</f>
        <v>0</v>
      </c>
      <c r="Z17" s="51">
        <f t="shared" si="1"/>
        <v>1213.1</v>
      </c>
      <c r="AA17" s="124"/>
    </row>
    <row r="18" spans="1:27" ht="16.5" thickBot="1">
      <c r="A18" s="106"/>
      <c r="B18" s="130" t="s">
        <v>36</v>
      </c>
      <c r="C18" s="130"/>
      <c r="D18" s="130"/>
      <c r="E18" s="130"/>
      <c r="F18" s="107"/>
      <c r="G18" s="105">
        <f>G17</f>
        <v>1213.1</v>
      </c>
      <c r="H18" s="105">
        <f>H17</f>
        <v>0</v>
      </c>
      <c r="I18" s="105">
        <f>I17</f>
        <v>0</v>
      </c>
      <c r="J18" s="105">
        <f>J17</f>
        <v>0</v>
      </c>
      <c r="K18" s="105">
        <f>K17</f>
        <v>0</v>
      </c>
      <c r="L18" s="108">
        <f t="shared" si="0"/>
        <v>1213.1</v>
      </c>
      <c r="M18" s="109">
        <f>I18+L18+J18</f>
        <v>1213.1</v>
      </c>
      <c r="N18" s="105">
        <f>N17</f>
        <v>1213.1</v>
      </c>
      <c r="O18" s="105">
        <f>O17</f>
        <v>0</v>
      </c>
      <c r="P18" s="105">
        <f>P17</f>
        <v>0</v>
      </c>
      <c r="Q18" s="105">
        <f>Q17</f>
        <v>0</v>
      </c>
      <c r="R18" s="105">
        <f>R17</f>
        <v>0</v>
      </c>
      <c r="S18" s="108">
        <f>N18</f>
        <v>1213.1</v>
      </c>
      <c r="T18" s="105">
        <f>T17</f>
        <v>0</v>
      </c>
      <c r="U18" s="105">
        <f>U17</f>
        <v>0</v>
      </c>
      <c r="V18" s="105">
        <f>V17</f>
        <v>0</v>
      </c>
      <c r="W18" s="105">
        <f>W17</f>
        <v>0</v>
      </c>
      <c r="X18" s="105">
        <f>X17</f>
        <v>0</v>
      </c>
      <c r="Y18" s="105">
        <f>T18</f>
        <v>0</v>
      </c>
      <c r="Z18" s="105">
        <f t="shared" si="1"/>
        <v>1213.1</v>
      </c>
      <c r="AA18" s="78"/>
    </row>
    <row r="19" spans="1:27" ht="16.5" thickBot="1">
      <c r="A19" s="85" t="s">
        <v>16</v>
      </c>
      <c r="B19" s="136" t="s">
        <v>7</v>
      </c>
      <c r="C19" s="137"/>
      <c r="D19" s="137"/>
      <c r="E19" s="137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78"/>
    </row>
    <row r="20" spans="1:27" ht="16.5" thickBot="1">
      <c r="A20" s="12" t="s">
        <v>5</v>
      </c>
      <c r="B20" s="136" t="s">
        <v>23</v>
      </c>
      <c r="C20" s="137"/>
      <c r="D20" s="137"/>
      <c r="E20" s="137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87"/>
    </row>
    <row r="21" spans="1:27" s="2" customFormat="1" ht="15.75" customHeight="1" thickBot="1">
      <c r="A21" s="86" t="s">
        <v>24</v>
      </c>
      <c r="B21" s="136" t="s">
        <v>10</v>
      </c>
      <c r="C21" s="137"/>
      <c r="D21" s="137"/>
      <c r="E21" s="137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83"/>
    </row>
    <row r="22" spans="1:27" s="2" customFormat="1" ht="21.75" customHeight="1">
      <c r="A22" s="143" t="s">
        <v>37</v>
      </c>
      <c r="B22" s="145" t="s">
        <v>70</v>
      </c>
      <c r="C22" s="40" t="s">
        <v>11</v>
      </c>
      <c r="D22" s="84" t="s">
        <v>38</v>
      </c>
      <c r="E22" s="40" t="s">
        <v>22</v>
      </c>
      <c r="F22" s="40" t="s">
        <v>25</v>
      </c>
      <c r="G22" s="42">
        <f>250-111.8-138.2</f>
        <v>0</v>
      </c>
      <c r="H22" s="42">
        <f aca="true" t="shared" si="2" ref="H22:K27">250-111.8-138.2</f>
        <v>0</v>
      </c>
      <c r="I22" s="42">
        <f t="shared" si="2"/>
        <v>0</v>
      </c>
      <c r="J22" s="42">
        <f t="shared" si="2"/>
        <v>0</v>
      </c>
      <c r="K22" s="42">
        <f t="shared" si="2"/>
        <v>0</v>
      </c>
      <c r="L22" s="42">
        <f>G22</f>
        <v>0</v>
      </c>
      <c r="M22" s="50">
        <f>I22+L22</f>
        <v>0</v>
      </c>
      <c r="N22" s="42">
        <f>250-111.8-138.2</f>
        <v>0</v>
      </c>
      <c r="O22" s="42">
        <f aca="true" t="shared" si="3" ref="O22:R27">250-111.8-138.2</f>
        <v>0</v>
      </c>
      <c r="P22" s="42">
        <f t="shared" si="3"/>
        <v>0</v>
      </c>
      <c r="Q22" s="42">
        <f t="shared" si="3"/>
        <v>0</v>
      </c>
      <c r="R22" s="42">
        <f t="shared" si="3"/>
        <v>0</v>
      </c>
      <c r="S22" s="42">
        <f>N22</f>
        <v>0</v>
      </c>
      <c r="T22" s="42">
        <f>250-111.8-138.2</f>
        <v>0</v>
      </c>
      <c r="U22" s="42">
        <f aca="true" t="shared" si="4" ref="U22:X27">250-111.8-138.2</f>
        <v>0</v>
      </c>
      <c r="V22" s="42">
        <f t="shared" si="4"/>
        <v>0</v>
      </c>
      <c r="W22" s="42">
        <f t="shared" si="4"/>
        <v>0</v>
      </c>
      <c r="X22" s="42">
        <f t="shared" si="4"/>
        <v>0</v>
      </c>
      <c r="Y22" s="75">
        <f>T22</f>
        <v>0</v>
      </c>
      <c r="Z22" s="42">
        <f aca="true" t="shared" si="5" ref="Z22:Z28">S22-Y22</f>
        <v>0</v>
      </c>
      <c r="AA22" s="80"/>
    </row>
    <row r="23" spans="1:27" s="2" customFormat="1" ht="50.25" customHeight="1">
      <c r="A23" s="144"/>
      <c r="B23" s="146"/>
      <c r="C23" s="4" t="s">
        <v>11</v>
      </c>
      <c r="D23" s="14" t="s">
        <v>63</v>
      </c>
      <c r="E23" s="4" t="s">
        <v>22</v>
      </c>
      <c r="F23" s="4" t="s">
        <v>25</v>
      </c>
      <c r="G23" s="17">
        <v>111.8</v>
      </c>
      <c r="H23" s="4" t="s">
        <v>64</v>
      </c>
      <c r="I23" s="66"/>
      <c r="J23" s="66"/>
      <c r="K23" s="66">
        <v>260.5</v>
      </c>
      <c r="L23" s="17">
        <f>G23+H23+K23</f>
        <v>1229.8</v>
      </c>
      <c r="M23" s="31"/>
      <c r="N23" s="17">
        <v>0</v>
      </c>
      <c r="O23" s="4" t="s">
        <v>64</v>
      </c>
      <c r="P23" s="66"/>
      <c r="Q23" s="66"/>
      <c r="R23" s="66">
        <v>260.5</v>
      </c>
      <c r="S23" s="17">
        <f>N23+O23+R23</f>
        <v>1118</v>
      </c>
      <c r="T23" s="17">
        <v>0</v>
      </c>
      <c r="U23" s="4" t="s">
        <v>75</v>
      </c>
      <c r="V23" s="66"/>
      <c r="W23" s="66"/>
      <c r="X23" s="66">
        <v>0</v>
      </c>
      <c r="Y23" s="74">
        <f>T23+U23+X23</f>
        <v>0</v>
      </c>
      <c r="Z23" s="66">
        <f t="shared" si="5"/>
        <v>1118</v>
      </c>
      <c r="AA23" s="82" t="s">
        <v>78</v>
      </c>
    </row>
    <row r="24" spans="1:27" s="2" customFormat="1" ht="19.5" customHeight="1">
      <c r="A24" s="147" t="s">
        <v>39</v>
      </c>
      <c r="B24" s="148" t="s">
        <v>42</v>
      </c>
      <c r="C24" s="4" t="s">
        <v>11</v>
      </c>
      <c r="D24" s="14" t="s">
        <v>40</v>
      </c>
      <c r="E24" s="4" t="s">
        <v>22</v>
      </c>
      <c r="F24" s="4" t="s">
        <v>25</v>
      </c>
      <c r="G24" s="17">
        <f>450-315.5-134.5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17">
        <f t="shared" si="2"/>
        <v>0</v>
      </c>
      <c r="L24" s="17">
        <f>G24</f>
        <v>0</v>
      </c>
      <c r="M24" s="31"/>
      <c r="N24" s="17">
        <f>450-315.5-134.5</f>
        <v>0</v>
      </c>
      <c r="O24" s="17">
        <f t="shared" si="3"/>
        <v>0</v>
      </c>
      <c r="P24" s="17">
        <f t="shared" si="3"/>
        <v>0</v>
      </c>
      <c r="Q24" s="17">
        <f t="shared" si="3"/>
        <v>0</v>
      </c>
      <c r="R24" s="17">
        <f t="shared" si="3"/>
        <v>0</v>
      </c>
      <c r="S24" s="17">
        <f>N24</f>
        <v>0</v>
      </c>
      <c r="T24" s="17">
        <f>450-315.5-134.5</f>
        <v>0</v>
      </c>
      <c r="U24" s="17">
        <f t="shared" si="4"/>
        <v>0</v>
      </c>
      <c r="V24" s="17">
        <f t="shared" si="4"/>
        <v>0</v>
      </c>
      <c r="W24" s="17">
        <f t="shared" si="4"/>
        <v>0</v>
      </c>
      <c r="X24" s="17">
        <f t="shared" si="4"/>
        <v>0</v>
      </c>
      <c r="Y24" s="74">
        <f>T24</f>
        <v>0</v>
      </c>
      <c r="Z24" s="17">
        <f t="shared" si="5"/>
        <v>0</v>
      </c>
      <c r="AA24" s="80"/>
    </row>
    <row r="25" spans="1:27" s="2" customFormat="1" ht="43.5" customHeight="1">
      <c r="A25" s="144"/>
      <c r="B25" s="146"/>
      <c r="C25" s="4" t="s">
        <v>11</v>
      </c>
      <c r="D25" s="14" t="s">
        <v>65</v>
      </c>
      <c r="E25" s="4" t="s">
        <v>22</v>
      </c>
      <c r="F25" s="4" t="s">
        <v>25</v>
      </c>
      <c r="G25" s="17">
        <v>538.2</v>
      </c>
      <c r="H25" s="4" t="s">
        <v>66</v>
      </c>
      <c r="I25" s="66"/>
      <c r="J25" s="66"/>
      <c r="K25" s="66">
        <v>1254</v>
      </c>
      <c r="L25" s="17">
        <f>G25+H25+K25</f>
        <v>5920.2</v>
      </c>
      <c r="M25" s="31"/>
      <c r="N25" s="17">
        <v>315.5</v>
      </c>
      <c r="O25" s="4" t="s">
        <v>66</v>
      </c>
      <c r="P25" s="66"/>
      <c r="Q25" s="66"/>
      <c r="R25" s="66">
        <v>1254</v>
      </c>
      <c r="S25" s="17">
        <f>N25+O25+R25</f>
        <v>5697.5</v>
      </c>
      <c r="T25" s="17">
        <v>0</v>
      </c>
      <c r="U25" s="17">
        <f t="shared" si="4"/>
        <v>0</v>
      </c>
      <c r="V25" s="66"/>
      <c r="W25" s="66"/>
      <c r="X25" s="66">
        <v>0</v>
      </c>
      <c r="Y25" s="74">
        <f>T25+U25+X25</f>
        <v>0</v>
      </c>
      <c r="Z25" s="66">
        <f t="shared" si="5"/>
        <v>5697.5</v>
      </c>
      <c r="AA25" s="82" t="s">
        <v>78</v>
      </c>
    </row>
    <row r="26" spans="1:27" s="2" customFormat="1" ht="37.5" customHeight="1">
      <c r="A26" s="60" t="s">
        <v>41</v>
      </c>
      <c r="B26" s="13" t="s">
        <v>43</v>
      </c>
      <c r="C26" s="4" t="s">
        <v>11</v>
      </c>
      <c r="D26" s="14" t="s">
        <v>40</v>
      </c>
      <c r="E26" s="4" t="s">
        <v>22</v>
      </c>
      <c r="F26" s="4" t="s">
        <v>25</v>
      </c>
      <c r="G26" s="17">
        <f>200-200</f>
        <v>0</v>
      </c>
      <c r="H26" s="17">
        <f t="shared" si="2"/>
        <v>0</v>
      </c>
      <c r="I26" s="17">
        <f t="shared" si="2"/>
        <v>0</v>
      </c>
      <c r="J26" s="17">
        <f t="shared" si="2"/>
        <v>0</v>
      </c>
      <c r="K26" s="17">
        <f t="shared" si="2"/>
        <v>0</v>
      </c>
      <c r="L26" s="17">
        <f>G26</f>
        <v>0</v>
      </c>
      <c r="M26" s="31"/>
      <c r="N26" s="17">
        <f>200-200</f>
        <v>0</v>
      </c>
      <c r="O26" s="17">
        <f t="shared" si="3"/>
        <v>0</v>
      </c>
      <c r="P26" s="17">
        <f t="shared" si="3"/>
        <v>0</v>
      </c>
      <c r="Q26" s="17">
        <f t="shared" si="3"/>
        <v>0</v>
      </c>
      <c r="R26" s="17">
        <f t="shared" si="3"/>
        <v>0</v>
      </c>
      <c r="S26" s="17">
        <f>N26</f>
        <v>0</v>
      </c>
      <c r="T26" s="17">
        <f>200-200</f>
        <v>0</v>
      </c>
      <c r="U26" s="17">
        <f t="shared" si="4"/>
        <v>0</v>
      </c>
      <c r="V26" s="17">
        <f t="shared" si="4"/>
        <v>0</v>
      </c>
      <c r="W26" s="17">
        <f t="shared" si="4"/>
        <v>0</v>
      </c>
      <c r="X26" s="17">
        <f t="shared" si="4"/>
        <v>0</v>
      </c>
      <c r="Y26" s="74">
        <f>T26</f>
        <v>0</v>
      </c>
      <c r="Z26" s="17">
        <f t="shared" si="5"/>
        <v>0</v>
      </c>
      <c r="AA26" s="80"/>
    </row>
    <row r="27" spans="1:27" s="2" customFormat="1" ht="37.5" customHeight="1" thickBot="1">
      <c r="A27" s="60" t="s">
        <v>44</v>
      </c>
      <c r="B27" s="13" t="s">
        <v>45</v>
      </c>
      <c r="C27" s="4" t="s">
        <v>11</v>
      </c>
      <c r="D27" s="14" t="s">
        <v>40</v>
      </c>
      <c r="E27" s="4" t="s">
        <v>22</v>
      </c>
      <c r="F27" s="4" t="s">
        <v>25</v>
      </c>
      <c r="G27" s="17">
        <f>100-88.2-11.8</f>
        <v>0</v>
      </c>
      <c r="H27" s="17">
        <f t="shared" si="2"/>
        <v>0</v>
      </c>
      <c r="I27" s="17">
        <f t="shared" si="2"/>
        <v>0</v>
      </c>
      <c r="J27" s="17">
        <f t="shared" si="2"/>
        <v>0</v>
      </c>
      <c r="K27" s="17">
        <f t="shared" si="2"/>
        <v>0</v>
      </c>
      <c r="L27" s="17">
        <f>G27</f>
        <v>0</v>
      </c>
      <c r="M27" s="31"/>
      <c r="N27" s="17">
        <f>100-88.2-11.8</f>
        <v>0</v>
      </c>
      <c r="O27" s="17">
        <f t="shared" si="3"/>
        <v>0</v>
      </c>
      <c r="P27" s="17">
        <f t="shared" si="3"/>
        <v>0</v>
      </c>
      <c r="Q27" s="17">
        <f t="shared" si="3"/>
        <v>0</v>
      </c>
      <c r="R27" s="17">
        <f t="shared" si="3"/>
        <v>0</v>
      </c>
      <c r="S27" s="17">
        <f>N27</f>
        <v>0</v>
      </c>
      <c r="T27" s="17">
        <f>100-88.2-11.8</f>
        <v>0</v>
      </c>
      <c r="U27" s="17">
        <f t="shared" si="4"/>
        <v>0</v>
      </c>
      <c r="V27" s="17">
        <f t="shared" si="4"/>
        <v>0</v>
      </c>
      <c r="W27" s="17">
        <f t="shared" si="4"/>
        <v>0</v>
      </c>
      <c r="X27" s="17">
        <f t="shared" si="4"/>
        <v>0</v>
      </c>
      <c r="Y27" s="74">
        <f>T27</f>
        <v>0</v>
      </c>
      <c r="Z27" s="17">
        <f t="shared" si="5"/>
        <v>0</v>
      </c>
      <c r="AA27" s="80"/>
    </row>
    <row r="28" spans="1:27" s="2" customFormat="1" ht="15.75" customHeight="1" thickBot="1">
      <c r="A28" s="95"/>
      <c r="B28" s="133" t="s">
        <v>12</v>
      </c>
      <c r="C28" s="134"/>
      <c r="D28" s="134"/>
      <c r="E28" s="134"/>
      <c r="F28" s="96"/>
      <c r="G28" s="97">
        <f>G23+G25</f>
        <v>650</v>
      </c>
      <c r="H28" s="97">
        <f>H23+H25</f>
        <v>4985.5</v>
      </c>
      <c r="I28" s="97">
        <f>I22+I24+I26+I27</f>
        <v>0</v>
      </c>
      <c r="J28" s="97">
        <f>J22+J24+J26+J27</f>
        <v>0</v>
      </c>
      <c r="K28" s="97">
        <f>K23+K25</f>
        <v>1514.5</v>
      </c>
      <c r="L28" s="97">
        <f>G28+H28+K28</f>
        <v>7150</v>
      </c>
      <c r="M28" s="98">
        <f>L28</f>
        <v>7150</v>
      </c>
      <c r="N28" s="97">
        <f>N23+N25</f>
        <v>315.5</v>
      </c>
      <c r="O28" s="97">
        <f>O23+O25</f>
        <v>4985.5</v>
      </c>
      <c r="P28" s="97">
        <f>P22+P24+P26+P27</f>
        <v>0</v>
      </c>
      <c r="Q28" s="97">
        <f>Q22+Q24+Q26+Q27</f>
        <v>0</v>
      </c>
      <c r="R28" s="97">
        <f>R23+R25</f>
        <v>1514.5</v>
      </c>
      <c r="S28" s="97">
        <f>N28+O28+R28</f>
        <v>6815.5</v>
      </c>
      <c r="T28" s="97">
        <f>T23+T25</f>
        <v>0</v>
      </c>
      <c r="U28" s="97">
        <f>U23+U25</f>
        <v>0</v>
      </c>
      <c r="V28" s="97">
        <f>V22+V24+V26+V27</f>
        <v>0</v>
      </c>
      <c r="W28" s="97">
        <f>W22+W24+W26+W27</f>
        <v>0</v>
      </c>
      <c r="X28" s="97">
        <f>X23+X25</f>
        <v>0</v>
      </c>
      <c r="Y28" s="99">
        <f>T28+U28+X28</f>
        <v>0</v>
      </c>
      <c r="Z28" s="99">
        <f t="shared" si="5"/>
        <v>6815.5</v>
      </c>
      <c r="AA28" s="80"/>
    </row>
    <row r="29" spans="1:27" s="2" customFormat="1" ht="15.75" customHeight="1" thickBot="1">
      <c r="A29" s="37" t="s">
        <v>48</v>
      </c>
      <c r="B29" s="136" t="s">
        <v>47</v>
      </c>
      <c r="C29" s="137"/>
      <c r="D29" s="137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80"/>
    </row>
    <row r="30" spans="1:27" s="2" customFormat="1" ht="15.75" customHeight="1" thickBot="1">
      <c r="A30" s="139" t="s">
        <v>50</v>
      </c>
      <c r="B30" s="141" t="s">
        <v>51</v>
      </c>
      <c r="C30" s="40" t="s">
        <v>6</v>
      </c>
      <c r="D30" s="41" t="s">
        <v>60</v>
      </c>
      <c r="E30" s="40" t="s">
        <v>22</v>
      </c>
      <c r="F30" s="40" t="s">
        <v>25</v>
      </c>
      <c r="G30" s="17">
        <f>200-200</f>
        <v>0</v>
      </c>
      <c r="H30" s="67" t="s">
        <v>61</v>
      </c>
      <c r="I30" s="68"/>
      <c r="J30" s="68"/>
      <c r="K30" s="17">
        <f>200-200</f>
        <v>0</v>
      </c>
      <c r="L30" s="42" t="str">
        <f>H30</f>
        <v>4726,1</v>
      </c>
      <c r="M30" s="20"/>
      <c r="N30" s="17">
        <f>200-200</f>
        <v>0</v>
      </c>
      <c r="O30" s="67" t="s">
        <v>61</v>
      </c>
      <c r="P30" s="68"/>
      <c r="Q30" s="68"/>
      <c r="R30" s="17">
        <f>200-200</f>
        <v>0</v>
      </c>
      <c r="S30" s="42">
        <f>N30+O30+R30</f>
        <v>4726.1</v>
      </c>
      <c r="T30" s="17">
        <f>200-200</f>
        <v>0</v>
      </c>
      <c r="U30" s="17">
        <f>250-111.8-138.2</f>
        <v>0</v>
      </c>
      <c r="V30" s="68"/>
      <c r="W30" s="68"/>
      <c r="X30" s="17">
        <f>200-200</f>
        <v>0</v>
      </c>
      <c r="Y30" s="75">
        <f>U30</f>
        <v>0</v>
      </c>
      <c r="Z30" s="75">
        <f>S30-Y30</f>
        <v>4726.1</v>
      </c>
      <c r="AA30" s="122" t="s">
        <v>79</v>
      </c>
    </row>
    <row r="31" spans="1:27" s="2" customFormat="1" ht="17.25" customHeight="1" thickBot="1">
      <c r="A31" s="140"/>
      <c r="B31" s="142"/>
      <c r="C31" s="40" t="s">
        <v>6</v>
      </c>
      <c r="D31" s="41" t="s">
        <v>49</v>
      </c>
      <c r="E31" s="40" t="s">
        <v>22</v>
      </c>
      <c r="F31" s="40" t="s">
        <v>25</v>
      </c>
      <c r="G31" s="42">
        <v>918.4</v>
      </c>
      <c r="H31" s="17">
        <f>250-111.8-138.2</f>
        <v>0</v>
      </c>
      <c r="I31" s="17">
        <f>250-111.8-138.2</f>
        <v>0</v>
      </c>
      <c r="J31" s="17">
        <f>250-111.8-138.2</f>
        <v>0</v>
      </c>
      <c r="K31" s="17">
        <f>250-111.8-138.2</f>
        <v>0</v>
      </c>
      <c r="L31" s="42">
        <f>G31</f>
        <v>918.4</v>
      </c>
      <c r="M31" s="20"/>
      <c r="N31" s="42">
        <v>918.4</v>
      </c>
      <c r="O31" s="17">
        <f>250-111.8-138.2</f>
        <v>0</v>
      </c>
      <c r="P31" s="17">
        <f>250-111.8-138.2</f>
        <v>0</v>
      </c>
      <c r="Q31" s="17">
        <f>250-111.8-138.2</f>
        <v>0</v>
      </c>
      <c r="R31" s="17">
        <f>250-111.8-138.2</f>
        <v>0</v>
      </c>
      <c r="S31" s="42">
        <f>N31</f>
        <v>918.4</v>
      </c>
      <c r="T31" s="17">
        <f>200-200</f>
        <v>0</v>
      </c>
      <c r="U31" s="17">
        <f>250-111.8-138.2</f>
        <v>0</v>
      </c>
      <c r="V31" s="17">
        <f>250-111.8-138.2</f>
        <v>0</v>
      </c>
      <c r="W31" s="17">
        <f>250-111.8-138.2</f>
        <v>0</v>
      </c>
      <c r="X31" s="17">
        <f>250-111.8-138.2</f>
        <v>0</v>
      </c>
      <c r="Y31" s="75">
        <f>T31</f>
        <v>0</v>
      </c>
      <c r="Z31" s="75">
        <f>S31-Y31</f>
        <v>918.4</v>
      </c>
      <c r="AA31" s="151"/>
    </row>
    <row r="32" spans="1:27" s="2" customFormat="1" ht="15.75" customHeight="1" thickBot="1">
      <c r="A32" s="90"/>
      <c r="B32" s="135" t="s">
        <v>28</v>
      </c>
      <c r="C32" s="135"/>
      <c r="D32" s="135"/>
      <c r="E32" s="135"/>
      <c r="F32" s="91"/>
      <c r="G32" s="92">
        <f>G31</f>
        <v>918.4</v>
      </c>
      <c r="H32" s="92" t="str">
        <f>H30</f>
        <v>4726,1</v>
      </c>
      <c r="I32" s="92">
        <f>I31</f>
        <v>0</v>
      </c>
      <c r="J32" s="92">
        <f>J31</f>
        <v>0</v>
      </c>
      <c r="K32" s="92">
        <f>K31</f>
        <v>0</v>
      </c>
      <c r="L32" s="92">
        <f>L31+L30</f>
        <v>5644.5</v>
      </c>
      <c r="M32" s="93">
        <f>SUM(I32:L32)</f>
        <v>5644.5</v>
      </c>
      <c r="N32" s="92">
        <f>N31</f>
        <v>918.4</v>
      </c>
      <c r="O32" s="92" t="str">
        <f>O30</f>
        <v>4726,1</v>
      </c>
      <c r="P32" s="92">
        <f>P31</f>
        <v>0</v>
      </c>
      <c r="Q32" s="92">
        <f>Q31</f>
        <v>0</v>
      </c>
      <c r="R32" s="92">
        <f>R31</f>
        <v>0</v>
      </c>
      <c r="S32" s="92">
        <f>S31+S30</f>
        <v>5644.5</v>
      </c>
      <c r="T32" s="92">
        <f>T31</f>
        <v>0</v>
      </c>
      <c r="U32" s="92">
        <f>U30</f>
        <v>0</v>
      </c>
      <c r="V32" s="92">
        <f>V31</f>
        <v>0</v>
      </c>
      <c r="W32" s="92">
        <f>W31</f>
        <v>0</v>
      </c>
      <c r="X32" s="92">
        <f>X31</f>
        <v>0</v>
      </c>
      <c r="Y32" s="94">
        <f>Y31+Y30</f>
        <v>0</v>
      </c>
      <c r="Z32" s="94">
        <f>S32-Y32</f>
        <v>5644.5</v>
      </c>
      <c r="AA32" s="152"/>
    </row>
    <row r="33" spans="1:27" s="2" customFormat="1" ht="15.75" customHeight="1" thickBot="1">
      <c r="A33" s="37" t="s">
        <v>46</v>
      </c>
      <c r="B33" s="136" t="s">
        <v>52</v>
      </c>
      <c r="C33" s="137"/>
      <c r="D33" s="137"/>
      <c r="E33" s="137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80"/>
    </row>
    <row r="34" spans="1:27" s="2" customFormat="1" ht="44.25" customHeight="1" thickBot="1">
      <c r="A34" s="43" t="s">
        <v>56</v>
      </c>
      <c r="B34" s="44" t="s">
        <v>57</v>
      </c>
      <c r="C34" s="45" t="s">
        <v>53</v>
      </c>
      <c r="D34" s="46" t="s">
        <v>54</v>
      </c>
      <c r="E34" s="45" t="s">
        <v>22</v>
      </c>
      <c r="F34" s="45" t="s">
        <v>25</v>
      </c>
      <c r="G34" s="69">
        <f>500-410</f>
        <v>90</v>
      </c>
      <c r="H34" s="17">
        <f>250-111.8-138.2</f>
        <v>0</v>
      </c>
      <c r="I34" s="17">
        <f>250-111.8-138.2</f>
        <v>0</v>
      </c>
      <c r="J34" s="17">
        <f>250-111.8-138.2</f>
        <v>0</v>
      </c>
      <c r="K34" s="17">
        <f>250-111.8-138.2</f>
        <v>0</v>
      </c>
      <c r="L34" s="69">
        <f>G34</f>
        <v>90</v>
      </c>
      <c r="M34" s="20"/>
      <c r="N34" s="69">
        <v>0</v>
      </c>
      <c r="O34" s="17">
        <f>250-111.8-138.2</f>
        <v>0</v>
      </c>
      <c r="P34" s="17">
        <f>250-111.8-138.2</f>
        <v>0</v>
      </c>
      <c r="Q34" s="17">
        <f>250-111.8-138.2</f>
        <v>0</v>
      </c>
      <c r="R34" s="17">
        <f>250-111.8-138.2</f>
        <v>0</v>
      </c>
      <c r="S34" s="69">
        <f>N34</f>
        <v>0</v>
      </c>
      <c r="T34" s="69">
        <v>0</v>
      </c>
      <c r="U34" s="17">
        <f>250-111.8-138.2</f>
        <v>0</v>
      </c>
      <c r="V34" s="17">
        <f>250-111.8-138.2</f>
        <v>0</v>
      </c>
      <c r="W34" s="17">
        <f>250-111.8-138.2</f>
        <v>0</v>
      </c>
      <c r="X34" s="89">
        <f>250-111.8-138.2</f>
        <v>0</v>
      </c>
      <c r="Y34" s="76">
        <f>T34</f>
        <v>0</v>
      </c>
      <c r="Z34" s="79">
        <f>S34-Y34</f>
        <v>0</v>
      </c>
      <c r="AA34" s="82" t="s">
        <v>80</v>
      </c>
    </row>
    <row r="35" spans="1:27" s="2" customFormat="1" ht="15.75" customHeight="1" thickBot="1">
      <c r="A35" s="90"/>
      <c r="B35" s="135" t="s">
        <v>55</v>
      </c>
      <c r="C35" s="135"/>
      <c r="D35" s="135"/>
      <c r="E35" s="135"/>
      <c r="F35" s="91"/>
      <c r="G35" s="100" t="s">
        <v>67</v>
      </c>
      <c r="H35" s="100" t="s">
        <v>68</v>
      </c>
      <c r="I35" s="101"/>
      <c r="J35" s="102"/>
      <c r="K35" s="102">
        <v>0</v>
      </c>
      <c r="L35" s="92">
        <f>L34</f>
        <v>90</v>
      </c>
      <c r="M35" s="103"/>
      <c r="N35" s="100" t="s">
        <v>75</v>
      </c>
      <c r="O35" s="100" t="s">
        <v>68</v>
      </c>
      <c r="P35" s="101"/>
      <c r="Q35" s="102"/>
      <c r="R35" s="102">
        <v>0</v>
      </c>
      <c r="S35" s="92">
        <f>S34</f>
        <v>0</v>
      </c>
      <c r="T35" s="92">
        <f>T34</f>
        <v>0</v>
      </c>
      <c r="U35" s="100" t="s">
        <v>68</v>
      </c>
      <c r="V35" s="101"/>
      <c r="W35" s="104"/>
      <c r="X35" s="97">
        <v>0</v>
      </c>
      <c r="Y35" s="101">
        <v>0</v>
      </c>
      <c r="Z35" s="105">
        <f>S35-Y35</f>
        <v>0</v>
      </c>
      <c r="AA35" s="80"/>
    </row>
    <row r="36" spans="1:27" s="2" customFormat="1" ht="15.75" customHeight="1" thickBot="1">
      <c r="A36" s="15"/>
      <c r="B36" s="153" t="s">
        <v>9</v>
      </c>
      <c r="C36" s="154"/>
      <c r="D36" s="154"/>
      <c r="E36" s="154"/>
      <c r="F36" s="57"/>
      <c r="G36" s="52">
        <f>G28+G32+G35</f>
        <v>1658.4</v>
      </c>
      <c r="H36" s="52">
        <f>H28+H32+H35</f>
        <v>9711.6</v>
      </c>
      <c r="I36" s="52">
        <f>I28+I32+I35</f>
        <v>0</v>
      </c>
      <c r="J36" s="52">
        <f>J28+J32+J35</f>
        <v>0</v>
      </c>
      <c r="K36" s="52">
        <f>K28+K32+K35</f>
        <v>1514.5</v>
      </c>
      <c r="L36" s="11">
        <f>L32+L28+L35</f>
        <v>12884.5</v>
      </c>
      <c r="M36" s="19">
        <f>L36+I36</f>
        <v>12884.5</v>
      </c>
      <c r="N36" s="52">
        <f>N28+N32+N35</f>
        <v>1233.9</v>
      </c>
      <c r="O36" s="52">
        <f>O28+O32+O35</f>
        <v>9711.6</v>
      </c>
      <c r="P36" s="52">
        <f>P28+P32+P35</f>
        <v>0</v>
      </c>
      <c r="Q36" s="52">
        <f>Q28+Q32+Q35</f>
        <v>0</v>
      </c>
      <c r="R36" s="52">
        <f>R28+R32+R35</f>
        <v>1514.5</v>
      </c>
      <c r="S36" s="11">
        <f>S32+S28+S35</f>
        <v>12460</v>
      </c>
      <c r="T36" s="77">
        <f>T28+T32+T35</f>
        <v>0</v>
      </c>
      <c r="U36" s="77">
        <f>U28+U32</f>
        <v>0</v>
      </c>
      <c r="V36" s="77">
        <f>V28+V32</f>
        <v>0</v>
      </c>
      <c r="W36" s="77">
        <f>W28+W32</f>
        <v>0</v>
      </c>
      <c r="X36" s="77">
        <f>X28+X32</f>
        <v>0</v>
      </c>
      <c r="Y36" s="11">
        <f>Y32+Y28+Y35</f>
        <v>0</v>
      </c>
      <c r="Z36" s="11">
        <f>Z32+Z28+Z35</f>
        <v>12460</v>
      </c>
      <c r="AA36" s="80"/>
    </row>
    <row r="37" spans="1:27" s="2" customFormat="1" ht="16.5" customHeight="1" thickBot="1">
      <c r="A37" s="15"/>
      <c r="B37" s="57" t="s">
        <v>17</v>
      </c>
      <c r="C37" s="57"/>
      <c r="D37" s="57"/>
      <c r="E37" s="57"/>
      <c r="F37" s="57"/>
      <c r="G37" s="52">
        <f aca="true" t="shared" si="6" ref="G37:L37">G36</f>
        <v>1658.4</v>
      </c>
      <c r="H37" s="52">
        <f t="shared" si="6"/>
        <v>9711.6</v>
      </c>
      <c r="I37" s="52">
        <f t="shared" si="6"/>
        <v>0</v>
      </c>
      <c r="J37" s="52">
        <f t="shared" si="6"/>
        <v>0</v>
      </c>
      <c r="K37" s="52">
        <f t="shared" si="6"/>
        <v>1514.5</v>
      </c>
      <c r="L37" s="11">
        <f t="shared" si="6"/>
        <v>12884.5</v>
      </c>
      <c r="M37" s="23">
        <f>I37+L37</f>
        <v>12884.5</v>
      </c>
      <c r="N37" s="52">
        <f aca="true" t="shared" si="7" ref="N37:T37">N36</f>
        <v>1233.9</v>
      </c>
      <c r="O37" s="52">
        <f t="shared" si="7"/>
        <v>9711.6</v>
      </c>
      <c r="P37" s="52">
        <f t="shared" si="7"/>
        <v>0</v>
      </c>
      <c r="Q37" s="52">
        <f t="shared" si="7"/>
        <v>0</v>
      </c>
      <c r="R37" s="52">
        <f t="shared" si="7"/>
        <v>1514.5</v>
      </c>
      <c r="S37" s="11">
        <f t="shared" si="7"/>
        <v>12460</v>
      </c>
      <c r="T37" s="77">
        <f t="shared" si="7"/>
        <v>0</v>
      </c>
      <c r="U37" s="77">
        <f>U18+U28+U32+U35</f>
        <v>0</v>
      </c>
      <c r="V37" s="77">
        <f>V18+V28+V32+V35</f>
        <v>0</v>
      </c>
      <c r="W37" s="77">
        <f>W18+W28+W32+W35</f>
        <v>0</v>
      </c>
      <c r="X37" s="77">
        <f>X18+X28+X32+X35</f>
        <v>0</v>
      </c>
      <c r="Y37" s="11">
        <f>Y36</f>
        <v>0</v>
      </c>
      <c r="Z37" s="11">
        <f>Z36</f>
        <v>12460</v>
      </c>
      <c r="AA37" s="80"/>
    </row>
    <row r="38" spans="1:27" s="3" customFormat="1" ht="17.25" thickBot="1" thickTop="1">
      <c r="A38" s="53"/>
      <c r="B38" s="155" t="s">
        <v>13</v>
      </c>
      <c r="C38" s="156"/>
      <c r="D38" s="156"/>
      <c r="E38" s="156"/>
      <c r="F38" s="59"/>
      <c r="G38" s="54">
        <f aca="true" t="shared" si="8" ref="G38:L38">G37+G18</f>
        <v>2871.5</v>
      </c>
      <c r="H38" s="54">
        <f t="shared" si="8"/>
        <v>9711.6</v>
      </c>
      <c r="I38" s="54">
        <f t="shared" si="8"/>
        <v>0</v>
      </c>
      <c r="J38" s="54">
        <f t="shared" si="8"/>
        <v>0</v>
      </c>
      <c r="K38" s="54">
        <f t="shared" si="8"/>
        <v>1514.5</v>
      </c>
      <c r="L38" s="55">
        <f t="shared" si="8"/>
        <v>14097.6</v>
      </c>
      <c r="M38" s="24">
        <f>I38+L38+J38</f>
        <v>14097.6</v>
      </c>
      <c r="N38" s="54">
        <f aca="true" t="shared" si="9" ref="N38:X38">N37+N18</f>
        <v>2447</v>
      </c>
      <c r="O38" s="54">
        <f t="shared" si="9"/>
        <v>9711.6</v>
      </c>
      <c r="P38" s="54">
        <f t="shared" si="9"/>
        <v>0</v>
      </c>
      <c r="Q38" s="54">
        <f t="shared" si="9"/>
        <v>0</v>
      </c>
      <c r="R38" s="54">
        <f t="shared" si="9"/>
        <v>1514.5</v>
      </c>
      <c r="S38" s="55">
        <f t="shared" si="9"/>
        <v>13673.1</v>
      </c>
      <c r="T38" s="77">
        <f t="shared" si="9"/>
        <v>0</v>
      </c>
      <c r="U38" s="77">
        <f t="shared" si="9"/>
        <v>0</v>
      </c>
      <c r="V38" s="77">
        <f t="shared" si="9"/>
        <v>0</v>
      </c>
      <c r="W38" s="77">
        <f t="shared" si="9"/>
        <v>0</v>
      </c>
      <c r="X38" s="77">
        <f t="shared" si="9"/>
        <v>0</v>
      </c>
      <c r="Y38" s="83">
        <f>Y37+Y18</f>
        <v>0</v>
      </c>
      <c r="Z38" s="55">
        <f>Z37+Z18</f>
        <v>13673.1</v>
      </c>
      <c r="AA38" s="81"/>
    </row>
    <row r="39" spans="1:25" s="22" customFormat="1" ht="15.75">
      <c r="A39" s="26"/>
      <c r="B39" s="27"/>
      <c r="C39" s="28"/>
      <c r="D39" s="28"/>
      <c r="E39" s="28"/>
      <c r="F39" s="28"/>
      <c r="G39" s="28"/>
      <c r="H39" s="28"/>
      <c r="M39" s="1"/>
      <c r="N39" s="1"/>
      <c r="O39" s="1"/>
      <c r="P39" s="1"/>
      <c r="Q39" s="1"/>
      <c r="R39" s="25"/>
      <c r="S39" s="25"/>
      <c r="T39" s="25"/>
      <c r="U39" s="25"/>
      <c r="V39" s="25"/>
      <c r="W39" s="25"/>
      <c r="X39" s="25"/>
      <c r="Y39" s="25"/>
    </row>
    <row r="40" spans="1:17" ht="20.25">
      <c r="A40" s="149" t="s">
        <v>82</v>
      </c>
      <c r="B40" s="149"/>
      <c r="C40" s="149"/>
      <c r="D40" s="149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</row>
    <row r="41" spans="9:17" ht="12.75">
      <c r="I41" s="22"/>
      <c r="J41" s="22"/>
      <c r="K41" s="22"/>
      <c r="L41" s="22"/>
      <c r="M41" s="1"/>
      <c r="N41" s="1"/>
      <c r="O41" s="1"/>
      <c r="P41" s="1"/>
      <c r="Q41" s="1"/>
    </row>
    <row r="42" spans="2:17" ht="12.75">
      <c r="B42" s="88" t="s">
        <v>81</v>
      </c>
      <c r="I42" s="22"/>
      <c r="J42" s="22"/>
      <c r="K42" s="22"/>
      <c r="L42" s="22"/>
      <c r="M42" s="1"/>
      <c r="N42" s="1"/>
      <c r="O42" s="1"/>
      <c r="P42" s="1"/>
      <c r="Q42" s="1"/>
    </row>
    <row r="43" spans="9:17" ht="12.75">
      <c r="I43" s="22"/>
      <c r="J43" s="22"/>
      <c r="K43" s="22"/>
      <c r="L43" s="22"/>
      <c r="M43" s="1"/>
      <c r="N43" s="1"/>
      <c r="O43" s="1"/>
      <c r="P43" s="1"/>
      <c r="Q43" s="1"/>
    </row>
    <row r="44" spans="9:17" ht="12.75">
      <c r="I44" s="22"/>
      <c r="J44" s="22"/>
      <c r="K44" s="22"/>
      <c r="L44" s="22"/>
      <c r="M44" s="1"/>
      <c r="N44" s="1"/>
      <c r="O44" s="1"/>
      <c r="P44" s="1"/>
      <c r="Q44" s="1"/>
    </row>
  </sheetData>
  <sheetProtection/>
  <mergeCells count="39">
    <mergeCell ref="A40:Q40"/>
    <mergeCell ref="AA30:AA32"/>
    <mergeCell ref="B19:Z19"/>
    <mergeCell ref="B20:Z20"/>
    <mergeCell ref="B21:Z21"/>
    <mergeCell ref="B29:Z29"/>
    <mergeCell ref="B33:Z33"/>
    <mergeCell ref="B35:E35"/>
    <mergeCell ref="B36:E36"/>
    <mergeCell ref="B38:E38"/>
    <mergeCell ref="B28:E28"/>
    <mergeCell ref="B32:E32"/>
    <mergeCell ref="B8:Z8"/>
    <mergeCell ref="B9:Z9"/>
    <mergeCell ref="A30:A31"/>
    <mergeCell ref="B30:B31"/>
    <mergeCell ref="A22:A23"/>
    <mergeCell ref="B22:B23"/>
    <mergeCell ref="A24:A25"/>
    <mergeCell ref="B24:B25"/>
    <mergeCell ref="F6:F7"/>
    <mergeCell ref="M6:M7"/>
    <mergeCell ref="A10:A15"/>
    <mergeCell ref="B18:E18"/>
    <mergeCell ref="A6:A7"/>
    <mergeCell ref="B6:B7"/>
    <mergeCell ref="C6:C7"/>
    <mergeCell ref="G6:K6"/>
    <mergeCell ref="B11:B12"/>
    <mergeCell ref="A1:AA5"/>
    <mergeCell ref="D6:D7"/>
    <mergeCell ref="B13:B14"/>
    <mergeCell ref="B15:B16"/>
    <mergeCell ref="N6:R6"/>
    <mergeCell ref="T6:X6"/>
    <mergeCell ref="Z6:Z7"/>
    <mergeCell ref="AA6:AA7"/>
    <mergeCell ref="AA10:AA17"/>
    <mergeCell ref="E6:E7"/>
  </mergeCells>
  <printOptions/>
  <pageMargins left="0.7086614173228347" right="0.31496062992125984" top="0.35433070866141736" bottom="0.15748031496062992" header="0.31496062992125984" footer="0.31496062992125984"/>
  <pageSetup fitToHeight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Наталья</cp:lastModifiedBy>
  <cp:lastPrinted>2018-07-06T11:08:17Z</cp:lastPrinted>
  <dcterms:created xsi:type="dcterms:W3CDTF">2008-08-28T13:16:53Z</dcterms:created>
  <dcterms:modified xsi:type="dcterms:W3CDTF">2018-07-06T11:19:52Z</dcterms:modified>
  <cp:category/>
  <cp:version/>
  <cp:contentType/>
  <cp:contentStatus/>
</cp:coreProperties>
</file>