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440" windowHeight="12585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24519"/>
</workbook>
</file>

<file path=xl/calcChain.xml><?xml version="1.0" encoding="utf-8"?>
<calcChain xmlns="http://schemas.openxmlformats.org/spreadsheetml/2006/main">
  <c r="E6" i="1"/>
  <c r="F319" l="1"/>
  <c r="G319" s="1"/>
  <c r="H319" s="1"/>
  <c r="F321"/>
  <c r="G321" s="1"/>
  <c r="H321" s="1"/>
  <c r="E320"/>
  <c r="D325"/>
  <c r="H33" l="1"/>
  <c r="G33"/>
  <c r="F33"/>
  <c r="E33"/>
  <c r="F8" l="1"/>
  <c r="G8" s="1"/>
  <c r="H8" s="1"/>
  <c r="H9" s="1"/>
  <c r="D10"/>
  <c r="F9"/>
  <c r="E9"/>
  <c r="E272"/>
  <c r="D272"/>
  <c r="F286"/>
  <c r="H286"/>
  <c r="G286"/>
  <c r="E286"/>
  <c r="D286"/>
  <c r="G9" l="1"/>
  <c r="F6"/>
  <c r="E12" s="1"/>
  <c r="E10"/>
  <c r="E11" s="1"/>
  <c r="D12"/>
  <c r="E7"/>
  <c r="H325"/>
  <c r="G325"/>
  <c r="F325"/>
  <c r="E325"/>
  <c r="H320"/>
  <c r="G320"/>
  <c r="F320"/>
  <c r="H291"/>
  <c r="G291"/>
  <c r="F291"/>
  <c r="E291"/>
  <c r="D291"/>
  <c r="H271"/>
  <c r="G271"/>
  <c r="F271"/>
  <c r="E271"/>
  <c r="D271"/>
  <c r="H266"/>
  <c r="G266"/>
  <c r="F266"/>
  <c r="E266"/>
  <c r="F249"/>
  <c r="G249" s="1"/>
  <c r="H249" s="1"/>
  <c r="H239"/>
  <c r="G239"/>
  <c r="F239"/>
  <c r="E239"/>
  <c r="D239"/>
  <c r="E244"/>
  <c r="E213"/>
  <c r="F213" s="1"/>
  <c r="G213" s="1"/>
  <c r="H213" s="1"/>
  <c r="E210"/>
  <c r="F210" s="1"/>
  <c r="G210" s="1"/>
  <c r="H210" s="1"/>
  <c r="H201"/>
  <c r="G201"/>
  <c r="F201"/>
  <c r="E201"/>
  <c r="D201"/>
  <c r="E149"/>
  <c r="F149" s="1"/>
  <c r="G149" s="1"/>
  <c r="H149" s="1"/>
  <c r="E147"/>
  <c r="F147" s="1"/>
  <c r="G147" s="1"/>
  <c r="H147" s="1"/>
  <c r="E145"/>
  <c r="E142"/>
  <c r="D142"/>
  <c r="E143" s="1"/>
  <c r="E140"/>
  <c r="F140" s="1"/>
  <c r="G140" s="1"/>
  <c r="H140" s="1"/>
  <c r="E138"/>
  <c r="F138" s="1"/>
  <c r="G138" s="1"/>
  <c r="H138" s="1"/>
  <c r="E136"/>
  <c r="F136" s="1"/>
  <c r="D133"/>
  <c r="E134" s="1"/>
  <c r="E123"/>
  <c r="F123" s="1"/>
  <c r="G123" s="1"/>
  <c r="H123" s="1"/>
  <c r="E120"/>
  <c r="F120" s="1"/>
  <c r="G120" s="1"/>
  <c r="H120" s="1"/>
  <c r="E117"/>
  <c r="F117" s="1"/>
  <c r="G117" s="1"/>
  <c r="H117" s="1"/>
  <c r="E114"/>
  <c r="F114" s="1"/>
  <c r="G114" s="1"/>
  <c r="H114" s="1"/>
  <c r="E111"/>
  <c r="F111" s="1"/>
  <c r="G111" s="1"/>
  <c r="H111" s="1"/>
  <c r="E108"/>
  <c r="F108" s="1"/>
  <c r="G108" s="1"/>
  <c r="H108" s="1"/>
  <c r="E105"/>
  <c r="F105" s="1"/>
  <c r="G105" s="1"/>
  <c r="H105" s="1"/>
  <c r="E102"/>
  <c r="F102" s="1"/>
  <c r="G102" s="1"/>
  <c r="H102" s="1"/>
  <c r="E99"/>
  <c r="F99" s="1"/>
  <c r="G99" s="1"/>
  <c r="H99" s="1"/>
  <c r="E96"/>
  <c r="F96" s="1"/>
  <c r="G96" s="1"/>
  <c r="H96" s="1"/>
  <c r="E93"/>
  <c r="F93" s="1"/>
  <c r="G93" s="1"/>
  <c r="H93" s="1"/>
  <c r="E90"/>
  <c r="F90" s="1"/>
  <c r="G90" s="1"/>
  <c r="H90" s="1"/>
  <c r="E87"/>
  <c r="F87" s="1"/>
  <c r="G87" s="1"/>
  <c r="H87" s="1"/>
  <c r="E84"/>
  <c r="F84" s="1"/>
  <c r="G84" s="1"/>
  <c r="H84" s="1"/>
  <c r="E81"/>
  <c r="F81" s="1"/>
  <c r="G81" s="1"/>
  <c r="H81" s="1"/>
  <c r="E78"/>
  <c r="F78" s="1"/>
  <c r="G78" s="1"/>
  <c r="H78" s="1"/>
  <c r="E75"/>
  <c r="F75" s="1"/>
  <c r="G75" s="1"/>
  <c r="H75" s="1"/>
  <c r="E72"/>
  <c r="F72" s="1"/>
  <c r="G72" s="1"/>
  <c r="H72" s="1"/>
  <c r="E69"/>
  <c r="F69" s="1"/>
  <c r="G69" s="1"/>
  <c r="H69" s="1"/>
  <c r="E66"/>
  <c r="F66" s="1"/>
  <c r="G66" s="1"/>
  <c r="H66" s="1"/>
  <c r="E63"/>
  <c r="F63" s="1"/>
  <c r="G63" s="1"/>
  <c r="H63" s="1"/>
  <c r="E60"/>
  <c r="F60" s="1"/>
  <c r="G60" s="1"/>
  <c r="H60" s="1"/>
  <c r="E57"/>
  <c r="F57" s="1"/>
  <c r="G57" s="1"/>
  <c r="H57" s="1"/>
  <c r="E54"/>
  <c r="F54" s="1"/>
  <c r="G54" s="1"/>
  <c r="H54" s="1"/>
  <c r="E51"/>
  <c r="F51" s="1"/>
  <c r="G51" s="1"/>
  <c r="H51" s="1"/>
  <c r="E48"/>
  <c r="E45"/>
  <c r="D130" l="1"/>
  <c r="E131" s="1"/>
  <c r="E133"/>
  <c r="F134" s="1"/>
  <c r="D244"/>
  <c r="E19"/>
  <c r="E17"/>
  <c r="E16"/>
  <c r="F10"/>
  <c r="F11" s="1"/>
  <c r="G6"/>
  <c r="F7"/>
  <c r="H302"/>
  <c r="E302"/>
  <c r="D302"/>
  <c r="G302"/>
  <c r="F302"/>
  <c r="G136"/>
  <c r="F133"/>
  <c r="F48"/>
  <c r="E44"/>
  <c r="E38" s="1"/>
  <c r="F145"/>
  <c r="F143"/>
  <c r="E130"/>
  <c r="F131" l="1"/>
  <c r="E18"/>
  <c r="G7"/>
  <c r="G10"/>
  <c r="G11" s="1"/>
  <c r="H6"/>
  <c r="G12" s="1"/>
  <c r="F12"/>
  <c r="F244"/>
  <c r="H41"/>
  <c r="F44"/>
  <c r="G45" s="1"/>
  <c r="G48"/>
  <c r="G145"/>
  <c r="F142"/>
  <c r="G143" s="1"/>
  <c r="E40"/>
  <c r="E46"/>
  <c r="G134"/>
  <c r="E132"/>
  <c r="F45"/>
  <c r="H136"/>
  <c r="H133" s="1"/>
  <c r="H134"/>
  <c r="G133"/>
  <c r="G131" l="1"/>
  <c r="F130"/>
  <c r="F132" s="1"/>
  <c r="F19"/>
  <c r="F17"/>
  <c r="F16"/>
  <c r="G19"/>
  <c r="G17"/>
  <c r="G16"/>
  <c r="H10"/>
  <c r="H11" s="1"/>
  <c r="H12"/>
  <c r="H7"/>
  <c r="H48"/>
  <c r="H44" s="1"/>
  <c r="H38" s="1"/>
  <c r="G44"/>
  <c r="G142"/>
  <c r="H143" s="1"/>
  <c r="H145"/>
  <c r="H142" s="1"/>
  <c r="H130" s="1"/>
  <c r="F46"/>
  <c r="F38"/>
  <c r="F40" s="1"/>
  <c r="G130"/>
  <c r="H244"/>
  <c r="G244"/>
  <c r="F18" l="1"/>
  <c r="G132"/>
  <c r="H131"/>
  <c r="H19"/>
  <c r="H17"/>
  <c r="H16"/>
  <c r="G18"/>
  <c r="G46"/>
  <c r="G38"/>
  <c r="H40" s="1"/>
  <c r="H45"/>
  <c r="H46" s="1"/>
  <c r="H132"/>
  <c r="H18" l="1"/>
  <c r="G40"/>
</calcChain>
</file>

<file path=xl/sharedStrings.xml><?xml version="1.0" encoding="utf-8"?>
<sst xmlns="http://schemas.openxmlformats.org/spreadsheetml/2006/main" count="838" uniqueCount="415">
  <si>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</si>
  <si>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</si>
  <si>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</si>
  <si>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</si>
  <si>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</si>
  <si>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</si>
  <si>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</si>
  <si>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</si>
  <si>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</si>
  <si>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</si>
  <si>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</si>
  <si>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</si>
  <si>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</si>
  <si>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</si>
  <si>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</si>
  <si>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</si>
  <si>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</si>
  <si>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</si>
  <si>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</si>
  <si>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</si>
  <si>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</si>
  <si>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</si>
  <si>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</si>
  <si>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</si>
  <si>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</si>
  <si>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</si>
  <si>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</si>
  <si>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</si>
  <si>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</si>
  <si>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</si>
  <si>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</si>
  <si>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</si>
  <si>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</si>
  <si>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</si>
  <si>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</si>
  <si>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</si>
  <si>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</si>
  <si>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</si>
  <si>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</si>
  <si>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</si>
  <si>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</si>
  <si>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</si>
  <si>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</si>
  <si>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</si>
  <si>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</si>
  <si>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</si>
  <si>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</si>
  <si>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</si>
  <si>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</si>
  <si>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</si>
  <si>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</si>
  <si>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</si>
  <si>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</si>
  <si>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</si>
  <si>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</si>
  <si>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</si>
  <si>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</si>
  <si>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</si>
  <si>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</si>
  <si>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</si>
  <si>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</si>
  <si>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</si>
  <si>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</si>
  <si>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</si>
  <si>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</si>
  <si>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</si>
  <si>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</si>
  <si>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</si>
  <si>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</si>
  <si>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</si>
  <si>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</si>
  <si>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</si>
  <si>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</si>
  <si>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</si>
  <si>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</si>
  <si>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</si>
  <si>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</si>
  <si>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</si>
  <si>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</si>
  <si>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</si>
  <si>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</si>
  <si>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</si>
  <si>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</si>
  <si>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</si>
  <si>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</si>
  <si>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</si>
  <si>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</si>
  <si>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</si>
  <si>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</si>
  <si>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</si>
  <si>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</si>
  <si>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</si>
  <si>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</si>
  <si>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</si>
  <si>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</si>
  <si>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</si>
  <si>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</si>
  <si>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</si>
  <si>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</si>
  <si>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</si>
  <si>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</si>
  <si>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</si>
  <si>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</si>
  <si>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</si>
  <si>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</si>
  <si>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</si>
  <si>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</si>
  <si>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</si>
  <si>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</si>
  <si>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</si>
  <si>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</si>
  <si>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</si>
  <si>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</si>
  <si>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</si>
  <si>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</si>
  <si>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</si>
  <si>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</si>
  <si>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</si>
  <si>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</si>
  <si>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</si>
  <si>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</si>
  <si>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</si>
  <si>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</si>
  <si>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</si>
  <si>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</si>
  <si>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</si>
  <si>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</si>
  <si>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</si>
  <si>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</si>
  <si>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</si>
  <si>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</si>
  <si>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</si>
  <si>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</si>
  <si>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</si>
  <si>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</si>
  <si>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</si>
  <si>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</si>
  <si>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</si>
  <si>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</si>
  <si>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</si>
  <si>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</si>
  <si>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</si>
  <si>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</si>
  <si>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</si>
  <si>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</si>
  <si>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</si>
  <si>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</si>
  <si>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</si>
  <si>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</si>
  <si>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</si>
  <si>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</si>
  <si>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</si>
  <si>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</si>
  <si>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</si>
  <si>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</si>
  <si>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</si>
  <si>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</si>
  <si>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</si>
  <si>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</si>
  <si>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</si>
  <si>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</si>
  <si>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</si>
  <si>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</si>
  <si>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</si>
  <si>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</si>
  <si>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</si>
  <si>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</si>
  <si>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</si>
  <si>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</si>
  <si>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</si>
  <si>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</si>
  <si>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</si>
  <si>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</si>
  <si>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</si>
  <si>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</si>
  <si>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</si>
  <si>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</si>
  <si>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</si>
  <si>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</si>
  <si>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</si>
  <si>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</si>
  <si>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</si>
  <si>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</si>
  <si>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</si>
  <si>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</si>
  <si>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</si>
  <si>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</si>
  <si>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</si>
  <si>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</si>
  <si>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</si>
  <si>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</si>
  <si>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</si>
  <si>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</si>
  <si>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</si>
  <si>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</si>
  <si>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</si>
  <si>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</si>
  <si>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</si>
  <si>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</si>
  <si>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</si>
  <si>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</si>
  <si>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</si>
  <si>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</si>
  <si>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</si>
  <si>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</si>
  <si>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</si>
  <si>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</si>
  <si>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</si>
  <si>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</si>
  <si>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</si>
  <si>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</si>
  <si>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</si>
  <si>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</si>
  <si>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</si>
  <si>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</si>
  <si>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</si>
  <si>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</si>
  <si>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</si>
  <si>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</si>
  <si>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</si>
  <si>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</si>
  <si>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</si>
  <si>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</si>
  <si>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</si>
  <si>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</si>
  <si>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</si>
  <si>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</si>
  <si>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</si>
  <si>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</si>
  <si>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</si>
  <si>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</si>
  <si>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</si>
  <si>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</si>
  <si>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</si>
  <si>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</si>
  <si>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</si>
  <si>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</si>
  <si>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</si>
  <si>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</si>
  <si>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</si>
  <si>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</si>
  <si>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</si>
  <si>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</si>
  <si>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</si>
  <si>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</si>
  <si>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</si>
  <si>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</si>
  <si>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</si>
  <si>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</si>
  <si>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</si>
  <si>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</si>
  <si>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</si>
  <si>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</si>
  <si>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</si>
  <si>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</si>
  <si>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</si>
  <si>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</si>
  <si>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</si>
  <si>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</si>
  <si>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</si>
  <si>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</si>
  <si>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</si>
  <si>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</si>
  <si>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</si>
  <si>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</si>
  <si>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</si>
  <si>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</si>
  <si>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</si>
  <si>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</si>
  <si>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</si>
  <si>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</si>
  <si>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</si>
  <si>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</si>
  <si>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</si>
  <si>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</si>
  <si>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</si>
  <si>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</si>
  <si>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</si>
  <si>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</si>
  <si>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</si>
  <si>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</si>
  <si>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</si>
  <si>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</si>
  <si>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</si>
  <si>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</si>
  <si>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</si>
  <si>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</si>
  <si>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</si>
  <si>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</si>
  <si>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</si>
  <si>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</si>
  <si>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</si>
  <si>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</si>
  <si>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</si>
  <si>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</si>
  <si>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</si>
  <si>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</si>
  <si>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</si>
  <si>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</si>
  <si>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</si>
  <si>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</si>
  <si>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</si>
  <si>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</si>
  <si>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</si>
  <si>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</si>
  <si>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</si>
  <si>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</si>
  <si>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</si>
  <si>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</si>
  <si>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</si>
  <si>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</si>
  <si>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</si>
  <si>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</si>
  <si>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</si>
  <si>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</si>
  <si>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</si>
  <si>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</si>
  <si>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</si>
  <si>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</si>
  <si>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</si>
  <si>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</si>
  <si>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</si>
  <si>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</si>
  <si>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</si>
  <si>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</si>
  <si>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</si>
  <si>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</si>
  <si>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</si>
  <si>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</si>
  <si>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</si>
  <si>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</si>
  <si>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</si>
  <si>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</si>
  <si>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</si>
  <si>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</si>
  <si>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</si>
  <si>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</si>
  <si>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</si>
  <si>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</si>
  <si>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</si>
  <si>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</si>
  <si>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</si>
  <si>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</si>
  <si>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</si>
  <si>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</si>
  <si>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</si>
  <si>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</si>
  <si>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</si>
  <si>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</si>
  <si>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</si>
  <si>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</si>
  <si>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</si>
  <si>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</si>
  <si>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</si>
  <si>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</si>
  <si>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</si>
  <si>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</si>
  <si>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</si>
  <si>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</si>
  <si>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</si>
  <si>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</si>
  <si>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</si>
  <si>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</si>
  <si>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</si>
  <si>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</si>
  <si>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</si>
  <si>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</si>
  <si>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</si>
  <si>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</si>
  <si>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</si>
  <si>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</si>
  <si>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</si>
  <si>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</si>
  <si>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</si>
  <si>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</si>
  <si>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</si>
  <si>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</si>
  <si>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</si>
  <si>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</si>
  <si>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</si>
  <si>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</si>
  <si>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</si>
  <si>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</si>
  <si>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</si>
  <si>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</si>
  <si>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</si>
  <si>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</si>
  <si>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</si>
  <si>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</si>
  <si>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</si>
  <si>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</si>
  <si>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</si>
  <si>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</si>
  <si>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</si>
  <si>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</si>
  <si>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</si>
  <si>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</si>
  <si>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</si>
  <si>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</si>
  <si>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</si>
  <si>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</si>
  <si>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</si>
  <si>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</si>
  <si>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</si>
  <si>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</si>
  <si>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</si>
  <si>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</si>
  <si>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</si>
  <si>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</si>
  <si>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</si>
  <si>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</si>
  <si>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</si>
  <si>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</si>
  <si>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МИНСКОЕ ГОРОДСКОЕ ПОСЕЛЕНИЕ</t>
  </si>
  <si>
    <t xml:space="preserve">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</si>
</sst>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56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showWhiteSpace="0" zoomScaleSheetLayoutView="120" zoomScalePageLayoutView="120" workbookViewId="0">
      <selection activeCell="A245" sqref="A245:XFD258"/>
    </sheetView>
  </sheetViews>
  <sheetFormatPr defaultRowHeight="15"/>
  <cols>
    <col min="1" max="1" width="6.42578125" style="78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49.140625" customWidth="1"/>
  </cols>
  <sheetData>
    <row r="1" spans="1:8" ht="23.25" customHeight="1" thickBot="1">
      <c r="A1" s="88" t="s">
        <v>413</v>
      </c>
      <c r="B1" s="88"/>
      <c r="C1" s="88"/>
      <c r="D1" s="88"/>
      <c r="E1" s="88"/>
      <c r="F1" s="88"/>
      <c r="G1" s="88"/>
      <c r="H1" s="88"/>
    </row>
    <row r="2" spans="1:8" ht="41.25" customHeight="1" thickBot="1">
      <c r="A2" s="89" t="s">
        <v>0</v>
      </c>
      <c r="B2" s="90"/>
      <c r="C2" s="90"/>
      <c r="D2" s="90"/>
      <c r="E2" s="90"/>
      <c r="F2" s="90"/>
      <c r="G2" s="90"/>
      <c r="H2" s="91"/>
    </row>
    <row r="3" spans="1:8" ht="23.25" customHeight="1" thickBot="1">
      <c r="A3" s="92" t="s">
        <v>1</v>
      </c>
      <c r="B3" s="92" t="s">
        <v>2</v>
      </c>
      <c r="C3" s="92" t="s">
        <v>3</v>
      </c>
      <c r="D3" s="1" t="s">
        <v>4</v>
      </c>
      <c r="E3" s="1" t="s">
        <v>5</v>
      </c>
      <c r="F3" s="94" t="s">
        <v>6</v>
      </c>
      <c r="G3" s="95"/>
      <c r="H3" s="96"/>
    </row>
    <row r="4" spans="1:8" ht="47.25" customHeight="1" thickBot="1">
      <c r="A4" s="93"/>
      <c r="B4" s="93"/>
      <c r="C4" s="93"/>
      <c r="D4" s="2">
        <v>2016</v>
      </c>
      <c r="E4" s="81">
        <v>2017</v>
      </c>
      <c r="F4" s="2">
        <v>2018</v>
      </c>
      <c r="G4" s="2">
        <v>2019</v>
      </c>
      <c r="H4" s="2">
        <v>2020</v>
      </c>
    </row>
    <row r="5" spans="1:8" ht="20.25" hidden="1" customHeight="1" thickBot="1">
      <c r="A5" s="4" t="s">
        <v>7</v>
      </c>
      <c r="B5" s="94" t="s">
        <v>8</v>
      </c>
      <c r="C5" s="97"/>
      <c r="D5" s="97"/>
      <c r="E5" s="97"/>
      <c r="F5" s="97"/>
      <c r="G5" s="97"/>
      <c r="H5" s="98"/>
    </row>
    <row r="6" spans="1:8" ht="31.5" hidden="1" customHeight="1" thickBot="1">
      <c r="A6" s="99">
        <v>1</v>
      </c>
      <c r="B6" s="5" t="s">
        <v>9</v>
      </c>
      <c r="C6" s="5" t="s">
        <v>10</v>
      </c>
      <c r="D6" s="7">
        <v>12446</v>
      </c>
      <c r="E6" s="7">
        <f>D6+D13-D14+D15</f>
        <v>12468</v>
      </c>
      <c r="F6" s="7">
        <f>E6+E13-E14+E15</f>
        <v>12461</v>
      </c>
      <c r="G6" s="7">
        <f>F6+F13-F14+F15</f>
        <v>12460</v>
      </c>
      <c r="H6" s="7">
        <f>G6+G13-G14+G15</f>
        <v>12464</v>
      </c>
    </row>
    <row r="7" spans="1:8" ht="13.5" hidden="1" customHeight="1" thickBot="1">
      <c r="A7" s="100"/>
      <c r="B7" s="5" t="s">
        <v>11</v>
      </c>
      <c r="C7" s="8" t="s">
        <v>12</v>
      </c>
      <c r="D7" s="7">
        <v>99.4</v>
      </c>
      <c r="E7" s="9">
        <f>E6/D6*100</f>
        <v>100.17676361883336</v>
      </c>
      <c r="F7" s="9">
        <f>F6/E6*100</f>
        <v>99.943856272056465</v>
      </c>
      <c r="G7" s="9">
        <f>G6/F6*100</f>
        <v>99.99197496188107</v>
      </c>
      <c r="H7" s="9">
        <f>H6/G6*100</f>
        <v>100.03210272873196</v>
      </c>
    </row>
    <row r="8" spans="1:8" ht="15.75" hidden="1" thickBot="1">
      <c r="A8" s="99" t="s">
        <v>13</v>
      </c>
      <c r="B8" s="5" t="s">
        <v>14</v>
      </c>
      <c r="C8" s="8" t="s">
        <v>10</v>
      </c>
      <c r="D8" s="7">
        <v>10223</v>
      </c>
      <c r="E8" s="7">
        <v>10243</v>
      </c>
      <c r="F8" s="7">
        <f>E8+23</f>
        <v>10266</v>
      </c>
      <c r="G8" s="7">
        <f>F8+23</f>
        <v>10289</v>
      </c>
      <c r="H8" s="7">
        <f>G8+23</f>
        <v>10312</v>
      </c>
    </row>
    <row r="9" spans="1:8" ht="14.25" hidden="1" customHeight="1" thickBot="1">
      <c r="A9" s="100"/>
      <c r="B9" s="5" t="s">
        <v>11</v>
      </c>
      <c r="C9" s="8" t="s">
        <v>12</v>
      </c>
      <c r="D9" s="9">
        <v>99.4</v>
      </c>
      <c r="E9" s="9">
        <f>E8/D8*100</f>
        <v>100.19563728846718</v>
      </c>
      <c r="F9" s="9">
        <f>F8/E8*100</f>
        <v>100.2245435907449</v>
      </c>
      <c r="G9" s="9">
        <f>G8/F8*100</f>
        <v>100.22404052211182</v>
      </c>
      <c r="H9" s="9">
        <f>H8/G8*100</f>
        <v>100.223539702595</v>
      </c>
    </row>
    <row r="10" spans="1:8" ht="17.25" hidden="1" customHeight="1" thickBot="1">
      <c r="A10" s="99" t="s">
        <v>15</v>
      </c>
      <c r="B10" s="5" t="s">
        <v>16</v>
      </c>
      <c r="C10" s="8" t="s">
        <v>10</v>
      </c>
      <c r="D10" s="7">
        <f>D6-D8</f>
        <v>2223</v>
      </c>
      <c r="E10" s="7">
        <f>E6-E8</f>
        <v>2225</v>
      </c>
      <c r="F10" s="7">
        <f>F6-F8</f>
        <v>2195</v>
      </c>
      <c r="G10" s="7">
        <f>G6-G8</f>
        <v>2171</v>
      </c>
      <c r="H10" s="7">
        <f>H6-H8</f>
        <v>2152</v>
      </c>
    </row>
    <row r="11" spans="1:8" ht="20.25" hidden="1" customHeight="1" thickBot="1">
      <c r="A11" s="100"/>
      <c r="B11" s="5" t="s">
        <v>17</v>
      </c>
      <c r="C11" s="8" t="s">
        <v>12</v>
      </c>
      <c r="D11" s="7">
        <v>99.4</v>
      </c>
      <c r="E11" s="9">
        <f>E10/D10*100</f>
        <v>100.08996851102114</v>
      </c>
      <c r="F11" s="9">
        <f>F10/E10*100</f>
        <v>98.651685393258433</v>
      </c>
      <c r="G11" s="9">
        <f>G10/F10*100</f>
        <v>98.90660592255125</v>
      </c>
      <c r="H11" s="9">
        <f>H10/G10*100</f>
        <v>99.124827268539832</v>
      </c>
    </row>
    <row r="12" spans="1:8" ht="22.5" hidden="1" customHeight="1" thickBot="1">
      <c r="A12" s="83" t="s">
        <v>18</v>
      </c>
      <c r="B12" s="6" t="s">
        <v>19</v>
      </c>
      <c r="C12" s="7" t="s">
        <v>10</v>
      </c>
      <c r="D12" s="7">
        <f>(D6+E6)/2</f>
        <v>12457</v>
      </c>
      <c r="E12" s="7">
        <f>(E6+F6)/2</f>
        <v>12464.5</v>
      </c>
      <c r="F12" s="7">
        <f>(F6+G6)/2</f>
        <v>12460.5</v>
      </c>
      <c r="G12" s="7">
        <f>(G6+H6)/2</f>
        <v>12462</v>
      </c>
      <c r="H12" s="7">
        <f>(H6+(H6+H13-H14+H15))/2</f>
        <v>12461.5</v>
      </c>
    </row>
    <row r="13" spans="1:8" ht="21.75" hidden="1" customHeight="1" thickBot="1">
      <c r="A13" s="82">
        <v>2</v>
      </c>
      <c r="B13" s="5" t="s">
        <v>20</v>
      </c>
      <c r="C13" s="8" t="s">
        <v>10</v>
      </c>
      <c r="D13" s="7">
        <v>91</v>
      </c>
      <c r="E13" s="8">
        <v>98</v>
      </c>
      <c r="F13" s="8">
        <v>118</v>
      </c>
      <c r="G13" s="8">
        <v>129</v>
      </c>
      <c r="H13" s="8">
        <v>135</v>
      </c>
    </row>
    <row r="14" spans="1:8" ht="18" hidden="1" customHeight="1" thickBot="1">
      <c r="A14" s="82">
        <v>3</v>
      </c>
      <c r="B14" s="5" t="s">
        <v>21</v>
      </c>
      <c r="C14" s="8" t="s">
        <v>10</v>
      </c>
      <c r="D14" s="7">
        <v>159</v>
      </c>
      <c r="E14" s="8">
        <v>159</v>
      </c>
      <c r="F14" s="8">
        <v>159</v>
      </c>
      <c r="G14" s="8">
        <v>160</v>
      </c>
      <c r="H14" s="8">
        <v>160</v>
      </c>
    </row>
    <row r="15" spans="1:8" ht="24.75" hidden="1" customHeight="1" thickBot="1">
      <c r="A15" s="82">
        <v>4</v>
      </c>
      <c r="B15" s="5" t="s">
        <v>22</v>
      </c>
      <c r="C15" s="8" t="s">
        <v>10</v>
      </c>
      <c r="D15" s="7">
        <v>90</v>
      </c>
      <c r="E15" s="8">
        <v>54</v>
      </c>
      <c r="F15" s="8">
        <v>40</v>
      </c>
      <c r="G15" s="8">
        <v>35</v>
      </c>
      <c r="H15" s="8">
        <v>20</v>
      </c>
    </row>
    <row r="16" spans="1:8" ht="27" hidden="1" customHeight="1" thickBot="1">
      <c r="A16" s="82">
        <v>5</v>
      </c>
      <c r="B16" s="5" t="s">
        <v>23</v>
      </c>
      <c r="C16" s="8" t="s">
        <v>24</v>
      </c>
      <c r="D16" s="9">
        <v>4.8</v>
      </c>
      <c r="E16" s="12">
        <f>E13/E12*1000</f>
        <v>7.8623290144008982</v>
      </c>
      <c r="F16" s="12">
        <f>F13/F12*1000</f>
        <v>9.4699249628827094</v>
      </c>
      <c r="G16" s="12">
        <f>G13/G12*1000</f>
        <v>10.351468464130958</v>
      </c>
      <c r="H16" s="12">
        <f>H13/H12*1000</f>
        <v>10.833366769650524</v>
      </c>
    </row>
    <row r="17" spans="1:8" ht="31.5" hidden="1" customHeight="1" thickBot="1">
      <c r="A17" s="82">
        <v>6</v>
      </c>
      <c r="B17" s="5" t="s">
        <v>25</v>
      </c>
      <c r="C17" s="8" t="s">
        <v>24</v>
      </c>
      <c r="D17" s="9">
        <v>10.1</v>
      </c>
      <c r="E17" s="12">
        <f>E14/E12*1000</f>
        <v>12.756227686630028</v>
      </c>
      <c r="F17" s="12">
        <f>F14/F12*1000</f>
        <v>12.760322619477549</v>
      </c>
      <c r="G17" s="12">
        <f>G14/G12*1000</f>
        <v>12.839030653185684</v>
      </c>
      <c r="H17" s="12">
        <f>H14/H12*1000</f>
        <v>12.839545801067288</v>
      </c>
    </row>
    <row r="18" spans="1:8" ht="30" hidden="1" customHeight="1" thickBot="1">
      <c r="A18" s="82">
        <v>7</v>
      </c>
      <c r="B18" s="5" t="s">
        <v>26</v>
      </c>
      <c r="C18" s="8" t="s">
        <v>24</v>
      </c>
      <c r="D18" s="9">
        <v>-2.2999999999999998</v>
      </c>
      <c r="E18" s="12">
        <f t="shared" ref="E18:H18" si="0">E16-E17</f>
        <v>-4.8938986722291302</v>
      </c>
      <c r="F18" s="12">
        <f t="shared" si="0"/>
        <v>-3.2903976565948394</v>
      </c>
      <c r="G18" s="12">
        <f t="shared" si="0"/>
        <v>-2.4875621890547261</v>
      </c>
      <c r="H18" s="12">
        <f t="shared" si="0"/>
        <v>-2.0061790314167638</v>
      </c>
    </row>
    <row r="19" spans="1:8" ht="36.75" hidden="1" customHeight="1" thickBot="1">
      <c r="A19" s="82">
        <v>8</v>
      </c>
      <c r="B19" s="5" t="s">
        <v>27</v>
      </c>
      <c r="C19" s="8" t="s">
        <v>24</v>
      </c>
      <c r="D19" s="9">
        <v>5</v>
      </c>
      <c r="E19" s="12">
        <f>E15/E12*1000</f>
        <v>4.3323037426290671</v>
      </c>
      <c r="F19" s="12">
        <f>F15/F12*1000</f>
        <v>3.210144055214478</v>
      </c>
      <c r="G19" s="12">
        <f>G15/G12*1000</f>
        <v>2.8085379553843688</v>
      </c>
      <c r="H19" s="12">
        <f>H15/H12*1000</f>
        <v>1.604943225133411</v>
      </c>
    </row>
    <row r="20" spans="1:8" ht="39" customHeight="1" thickBot="1">
      <c r="A20" s="101"/>
      <c r="B20" s="101"/>
      <c r="C20" s="101"/>
      <c r="D20" s="101"/>
      <c r="E20" s="101"/>
      <c r="F20" s="101"/>
      <c r="G20" s="101"/>
      <c r="H20" s="101"/>
    </row>
    <row r="21" spans="1:8" ht="23.25" customHeight="1" thickBot="1">
      <c r="A21" s="92" t="s">
        <v>1</v>
      </c>
      <c r="B21" s="92" t="s">
        <v>2</v>
      </c>
      <c r="C21" s="92" t="s">
        <v>3</v>
      </c>
      <c r="D21" s="1" t="s">
        <v>4</v>
      </c>
      <c r="E21" s="1" t="s">
        <v>5</v>
      </c>
      <c r="F21" s="94" t="s">
        <v>6</v>
      </c>
      <c r="G21" s="95"/>
      <c r="H21" s="96"/>
    </row>
    <row r="22" spans="1:8" ht="18" customHeight="1" thickBot="1">
      <c r="A22" s="93"/>
      <c r="B22" s="93"/>
      <c r="C22" s="93"/>
      <c r="D22" s="2">
        <v>2016</v>
      </c>
      <c r="E22" s="81">
        <v>2017</v>
      </c>
      <c r="F22" s="2">
        <v>2018</v>
      </c>
      <c r="G22" s="2">
        <v>2019</v>
      </c>
      <c r="H22" s="2">
        <v>2020</v>
      </c>
    </row>
    <row r="23" spans="1:8" ht="15.75" customHeight="1" thickBot="1">
      <c r="A23" s="13" t="s">
        <v>28</v>
      </c>
      <c r="B23" s="117" t="s">
        <v>29</v>
      </c>
      <c r="C23" s="118"/>
      <c r="D23" s="118"/>
      <c r="E23" s="118"/>
      <c r="F23" s="118"/>
      <c r="G23" s="118"/>
      <c r="H23" s="119"/>
    </row>
    <row r="24" spans="1:8" ht="27.75" customHeight="1" thickBot="1">
      <c r="A24" s="82">
        <v>1</v>
      </c>
      <c r="B24" s="14" t="s">
        <v>30</v>
      </c>
      <c r="C24" s="2" t="s">
        <v>10</v>
      </c>
      <c r="D24" s="17">
        <v>4300</v>
      </c>
      <c r="E24" s="2">
        <v>4250</v>
      </c>
      <c r="F24" s="2">
        <v>4288</v>
      </c>
      <c r="G24" s="2">
        <v>4256</v>
      </c>
      <c r="H24" s="2">
        <v>4290</v>
      </c>
    </row>
    <row r="25" spans="1:8" ht="33" customHeight="1" thickBot="1">
      <c r="A25" s="82" t="s">
        <v>31</v>
      </c>
      <c r="B25" s="15" t="s">
        <v>32</v>
      </c>
      <c r="C25" s="2" t="s">
        <v>12</v>
      </c>
      <c r="D25" s="17">
        <v>0.22</v>
      </c>
      <c r="E25" s="2">
        <v>0.15</v>
      </c>
      <c r="F25" s="2">
        <v>0.13</v>
      </c>
      <c r="G25" s="2">
        <v>0.15</v>
      </c>
      <c r="H25" s="2">
        <v>0.12</v>
      </c>
    </row>
    <row r="26" spans="1:8" ht="41.25" customHeight="1" thickBot="1">
      <c r="A26" s="82" t="s">
        <v>33</v>
      </c>
      <c r="B26" s="15" t="s">
        <v>34</v>
      </c>
      <c r="C26" s="2" t="s">
        <v>10</v>
      </c>
      <c r="D26" s="17">
        <v>12</v>
      </c>
      <c r="E26" s="2">
        <v>15</v>
      </c>
      <c r="F26" s="2">
        <v>17</v>
      </c>
      <c r="G26" s="2">
        <v>20</v>
      </c>
      <c r="H26" s="2">
        <v>25</v>
      </c>
    </row>
    <row r="27" spans="1:8" ht="32.25" customHeight="1" thickBot="1">
      <c r="A27" s="82" t="s">
        <v>35</v>
      </c>
      <c r="B27" s="15" t="s">
        <v>36</v>
      </c>
      <c r="C27" s="2" t="s">
        <v>37</v>
      </c>
      <c r="D27" s="17">
        <v>127</v>
      </c>
      <c r="E27" s="2">
        <v>135</v>
      </c>
      <c r="F27" s="2">
        <v>122</v>
      </c>
      <c r="G27" s="2">
        <v>115</v>
      </c>
      <c r="H27" s="2">
        <v>117</v>
      </c>
    </row>
    <row r="28" spans="1:8" s="18" customFormat="1" ht="18.75" customHeight="1" thickBot="1">
      <c r="A28" s="83" t="s">
        <v>38</v>
      </c>
      <c r="B28" s="16" t="s">
        <v>39</v>
      </c>
      <c r="C28" s="17" t="s">
        <v>37</v>
      </c>
      <c r="D28" s="17"/>
      <c r="E28" s="17"/>
      <c r="F28" s="17"/>
      <c r="G28" s="17"/>
      <c r="H28" s="17"/>
    </row>
    <row r="29" spans="1:8" s="18" customFormat="1" ht="14.25" customHeight="1" thickBot="1">
      <c r="A29" s="83" t="s">
        <v>40</v>
      </c>
      <c r="B29" s="19" t="s">
        <v>41</v>
      </c>
      <c r="C29" s="17" t="s">
        <v>37</v>
      </c>
      <c r="D29" s="17"/>
      <c r="E29" s="17"/>
      <c r="F29" s="17"/>
      <c r="G29" s="17"/>
      <c r="H29" s="17"/>
    </row>
    <row r="30" spans="1:8" s="18" customFormat="1" ht="16.5" customHeight="1" thickBot="1">
      <c r="A30" s="83" t="s">
        <v>42</v>
      </c>
      <c r="B30" s="19" t="s">
        <v>43</v>
      </c>
      <c r="C30" s="17" t="s">
        <v>37</v>
      </c>
      <c r="D30" s="17"/>
      <c r="E30" s="17"/>
      <c r="F30" s="17"/>
      <c r="G30" s="17"/>
      <c r="H30" s="17"/>
    </row>
    <row r="31" spans="1:8" s="18" customFormat="1" ht="32.25" customHeight="1" thickBot="1">
      <c r="A31" s="83" t="s">
        <v>44</v>
      </c>
      <c r="B31" s="20" t="s">
        <v>45</v>
      </c>
      <c r="C31" s="21" t="s">
        <v>10</v>
      </c>
      <c r="D31" s="21">
        <v>1397</v>
      </c>
      <c r="E31" s="21">
        <v>1411</v>
      </c>
      <c r="F31" s="21">
        <v>1425</v>
      </c>
      <c r="G31" s="21">
        <v>1433</v>
      </c>
      <c r="H31" s="21">
        <v>1440</v>
      </c>
    </row>
    <row r="32" spans="1:8" s="18" customFormat="1" ht="31.5" customHeight="1" thickBot="1">
      <c r="A32" s="83" t="s">
        <v>46</v>
      </c>
      <c r="B32" s="22" t="s">
        <v>47</v>
      </c>
      <c r="C32" s="23" t="s">
        <v>48</v>
      </c>
      <c r="D32" s="23">
        <v>35514.400000000001</v>
      </c>
      <c r="E32" s="23">
        <v>36000</v>
      </c>
      <c r="F32" s="23">
        <v>36100</v>
      </c>
      <c r="G32" s="23">
        <v>36125</v>
      </c>
      <c r="H32" s="23">
        <v>36190</v>
      </c>
    </row>
    <row r="33" spans="1:9" s="18" customFormat="1" ht="44.25" customHeight="1" thickBot="1">
      <c r="A33" s="84" t="s">
        <v>49</v>
      </c>
      <c r="B33" s="22" t="s">
        <v>50</v>
      </c>
      <c r="C33" s="23" t="s">
        <v>51</v>
      </c>
      <c r="D33" s="7">
        <v>572530</v>
      </c>
      <c r="E33" s="7">
        <f>E32*E31*12/1000</f>
        <v>609552</v>
      </c>
      <c r="F33" s="7">
        <f>F32*F31*12/1000</f>
        <v>617310</v>
      </c>
      <c r="G33" s="7">
        <f t="shared" ref="G33:H33" si="1">G32*G31*12/1000</f>
        <v>621205.5</v>
      </c>
      <c r="H33" s="7">
        <f t="shared" si="1"/>
        <v>625363.19999999995</v>
      </c>
    </row>
    <row r="34" spans="1:9" ht="42" customHeight="1" thickBot="1">
      <c r="A34" s="101"/>
      <c r="B34" s="101"/>
      <c r="C34" s="101"/>
      <c r="D34" s="101"/>
      <c r="E34" s="101"/>
      <c r="F34" s="101"/>
      <c r="G34" s="101"/>
      <c r="H34" s="101"/>
    </row>
    <row r="35" spans="1:9" ht="18" customHeight="1" thickBot="1">
      <c r="A35" s="92" t="s">
        <v>1</v>
      </c>
      <c r="B35" s="92" t="s">
        <v>2</v>
      </c>
      <c r="C35" s="92" t="s">
        <v>3</v>
      </c>
      <c r="D35" s="1" t="s">
        <v>4</v>
      </c>
      <c r="E35" s="1" t="s">
        <v>5</v>
      </c>
      <c r="F35" s="94" t="s">
        <v>6</v>
      </c>
      <c r="G35" s="95"/>
      <c r="H35" s="96"/>
    </row>
    <row r="36" spans="1:9" ht="18.75" customHeight="1" thickBot="1">
      <c r="A36" s="93"/>
      <c r="B36" s="93"/>
      <c r="C36" s="93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  <c r="I36" s="18"/>
    </row>
    <row r="37" spans="1:9" ht="18" customHeight="1" thickBot="1">
      <c r="A37" s="26" t="s">
        <v>52</v>
      </c>
      <c r="B37" s="102" t="s">
        <v>53</v>
      </c>
      <c r="C37" s="103"/>
      <c r="D37" s="103"/>
      <c r="E37" s="103"/>
      <c r="F37" s="103"/>
      <c r="G37" s="103"/>
      <c r="H37" s="104"/>
      <c r="I37" s="18"/>
    </row>
    <row r="38" spans="1:9" ht="42" customHeight="1" thickBot="1">
      <c r="A38" s="105">
        <v>1</v>
      </c>
      <c r="B38" s="27" t="s">
        <v>54</v>
      </c>
      <c r="C38" s="24" t="s">
        <v>51</v>
      </c>
      <c r="D38" s="28">
        <v>320234</v>
      </c>
      <c r="E38" s="28">
        <f t="shared" ref="E38:H38" si="2">E41+E44+E120+E123</f>
        <v>363037.4</v>
      </c>
      <c r="F38" s="28">
        <f t="shared" si="2"/>
        <v>388143.6</v>
      </c>
      <c r="G38" s="28">
        <f t="shared" si="2"/>
        <v>418203</v>
      </c>
      <c r="H38" s="28">
        <f t="shared" si="2"/>
        <v>450590.31313199998</v>
      </c>
      <c r="I38" s="18"/>
    </row>
    <row r="39" spans="1:9" ht="60.75" customHeight="1" thickBot="1">
      <c r="A39" s="106"/>
      <c r="B39" s="27" t="s">
        <v>55</v>
      </c>
      <c r="C39" s="24" t="s">
        <v>56</v>
      </c>
      <c r="D39" s="28">
        <v>97.9</v>
      </c>
      <c r="E39" s="28">
        <v>105.4</v>
      </c>
      <c r="F39" s="28">
        <v>103.4</v>
      </c>
      <c r="G39" s="28">
        <v>103.8</v>
      </c>
      <c r="H39" s="28">
        <v>103.8</v>
      </c>
      <c r="I39" s="18"/>
    </row>
    <row r="40" spans="1:9" ht="30" customHeight="1" thickBot="1">
      <c r="A40" s="107"/>
      <c r="B40" s="29" t="s">
        <v>57</v>
      </c>
      <c r="C40" s="24" t="s">
        <v>58</v>
      </c>
      <c r="D40" s="28"/>
      <c r="E40" s="28">
        <f>E38/D38/E39*10000</f>
        <v>107.55814838862081</v>
      </c>
      <c r="F40" s="28">
        <f>F38/E38/F39*10000</f>
        <v>103.39999615473006</v>
      </c>
      <c r="G40" s="28">
        <f>G38/F38/G39*10000</f>
        <v>103.8000017477591</v>
      </c>
      <c r="H40" s="28">
        <f>H38/G38/H39*10000</f>
        <v>103.79999999999998</v>
      </c>
      <c r="I40" s="18"/>
    </row>
    <row r="41" spans="1:9" ht="69" customHeight="1" thickBot="1">
      <c r="A41" s="105" t="s">
        <v>31</v>
      </c>
      <c r="B41" s="27" t="s">
        <v>59</v>
      </c>
      <c r="C41" s="24" t="s">
        <v>60</v>
      </c>
      <c r="D41" s="28">
        <v>320234</v>
      </c>
      <c r="E41" s="28">
        <v>363037.4</v>
      </c>
      <c r="F41" s="28">
        <v>388143.6</v>
      </c>
      <c r="G41" s="28">
        <v>418203</v>
      </c>
      <c r="H41" s="28">
        <f>G41*H42*H43/10000</f>
        <v>450590.31313199998</v>
      </c>
      <c r="I41" s="18"/>
    </row>
    <row r="42" spans="1:9" ht="59.25" customHeight="1" thickBot="1">
      <c r="A42" s="106"/>
      <c r="B42" s="29" t="s">
        <v>414</v>
      </c>
      <c r="C42" s="24" t="s">
        <v>56</v>
      </c>
      <c r="D42" s="28">
        <v>97.9</v>
      </c>
      <c r="E42" s="28">
        <v>105.4</v>
      </c>
      <c r="F42" s="28">
        <v>103.4</v>
      </c>
      <c r="G42" s="28">
        <v>103.8</v>
      </c>
      <c r="H42" s="28">
        <v>103.8</v>
      </c>
      <c r="I42" s="18"/>
    </row>
    <row r="43" spans="1:9" ht="26.25" thickBot="1">
      <c r="A43" s="107"/>
      <c r="B43" s="27" t="s">
        <v>61</v>
      </c>
      <c r="C43" s="24" t="s">
        <v>58</v>
      </c>
      <c r="D43" s="28">
        <v>97.9</v>
      </c>
      <c r="E43" s="28">
        <v>105.4</v>
      </c>
      <c r="F43" s="28">
        <v>103.4</v>
      </c>
      <c r="G43" s="28">
        <v>103.8</v>
      </c>
      <c r="H43" s="28">
        <v>103.8</v>
      </c>
      <c r="I43" s="18"/>
    </row>
    <row r="44" spans="1:9" ht="67.5" customHeight="1" thickBot="1">
      <c r="A44" s="108">
        <v>3</v>
      </c>
      <c r="B44" s="27" t="s">
        <v>62</v>
      </c>
      <c r="C44" s="24" t="s">
        <v>60</v>
      </c>
      <c r="D44" s="28"/>
      <c r="E44" s="28">
        <f t="shared" ref="E44:H44" si="3">E48+E57+E60+E63+E66+E69+E72+E75+E78+E81+E84+E87+E90+E93+E51+E54+E96+E99+E102+E105+E108+E111+E114+E117</f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18"/>
    </row>
    <row r="45" spans="1:9" ht="51.75" hidden="1" customHeight="1" thickBot="1">
      <c r="A45" s="109"/>
      <c r="B45" s="27" t="s">
        <v>63</v>
      </c>
      <c r="C45" s="24" t="s">
        <v>56</v>
      </c>
      <c r="D45" s="28"/>
      <c r="E45" s="28" t="e">
        <f>(D48*E49+D57*E58+D60*E61+D63*E64+D66*E67+D69*E70+D72*E73+D75*E76+D78*E79+D81*E82+D84*E85+D87*E88+D90*E91+D93*E94)/D44</f>
        <v>#DIV/0!</v>
      </c>
      <c r="F45" s="28" t="e">
        <f>(E48*F49+E57*F58+E60*F61+E63*F64+E66*F67+E69*F70+E72*F73+E75*F76+E78*F79+E81*F82+E84*F85+E87*F88+E90*F91+E93*F94)/E44</f>
        <v>#DIV/0!</v>
      </c>
      <c r="G45" s="28" t="e">
        <f>(F48*G49+F57*G58+F60*G61+F63*G64+F66*G67+F69*G70+F72*G73+F75*G76+F78*G79+F81*G82+F84*G85+F87*G88+F90*G91+F93*G94)/F44</f>
        <v>#DIV/0!</v>
      </c>
      <c r="H45" s="28" t="e">
        <f>(G48*H49+G57*H58+G60*H61+G63*H64+G66*H67+G69*H70+G72*H73+G75*H76+G78*H79+G81*H82+G84*H85+G87*H88+G90*H91+G93*H94)/G44</f>
        <v>#DIV/0!</v>
      </c>
    </row>
    <row r="46" spans="1:9" ht="26.25" hidden="1" customHeight="1" thickBot="1">
      <c r="A46" s="110"/>
      <c r="B46" s="27" t="s">
        <v>61</v>
      </c>
      <c r="C46" s="24" t="s">
        <v>58</v>
      </c>
      <c r="D46" s="28"/>
      <c r="E46" s="28" t="e">
        <f>E44/D44/E45*10000</f>
        <v>#DIV/0!</v>
      </c>
      <c r="F46" s="28" t="e">
        <f>F44/E44/F45*10000</f>
        <v>#DIV/0!</v>
      </c>
      <c r="G46" s="28" t="e">
        <f>G44/F44/G45*10000</f>
        <v>#DIV/0!</v>
      </c>
      <c r="H46" s="28" t="e">
        <f>H44/G44/H45*10000</f>
        <v>#DIV/0!</v>
      </c>
    </row>
    <row r="47" spans="1:9" ht="12.75" customHeight="1" thickBot="1">
      <c r="A47" s="11"/>
      <c r="B47" s="111" t="s">
        <v>64</v>
      </c>
      <c r="C47" s="112"/>
      <c r="D47" s="112"/>
      <c r="E47" s="112"/>
      <c r="F47" s="112"/>
      <c r="G47" s="112"/>
      <c r="H47" s="113"/>
    </row>
    <row r="48" spans="1:9" ht="39" hidden="1" customHeight="1" thickBot="1">
      <c r="A48" s="114" t="s">
        <v>65</v>
      </c>
      <c r="B48" s="27" t="s">
        <v>66</v>
      </c>
      <c r="C48" s="27" t="s">
        <v>60</v>
      </c>
      <c r="D48" s="30"/>
      <c r="E48" s="28">
        <f>D48*E49*E50/10000</f>
        <v>0</v>
      </c>
      <c r="F48" s="28">
        <f>E48*F49*F50/10000</f>
        <v>0</v>
      </c>
      <c r="G48" s="28">
        <f>F48*G49*G50/10000</f>
        <v>0</v>
      </c>
      <c r="H48" s="28">
        <f>G48*H49*H50/10000</f>
        <v>0</v>
      </c>
    </row>
    <row r="49" spans="1:8" ht="53.25" hidden="1" customHeight="1" thickBot="1">
      <c r="A49" s="115"/>
      <c r="B49" s="27" t="s">
        <v>63</v>
      </c>
      <c r="C49" s="27" t="s">
        <v>56</v>
      </c>
      <c r="D49" s="28"/>
      <c r="E49" s="28"/>
      <c r="F49" s="28"/>
      <c r="G49" s="28"/>
      <c r="H49" s="28"/>
    </row>
    <row r="50" spans="1:8" ht="31.5" hidden="1" customHeight="1" thickBot="1">
      <c r="A50" s="116"/>
      <c r="B50" s="27" t="s">
        <v>61</v>
      </c>
      <c r="C50" s="27" t="s">
        <v>58</v>
      </c>
      <c r="D50" s="28"/>
      <c r="E50" s="28"/>
      <c r="F50" s="28"/>
      <c r="G50" s="28"/>
      <c r="H50" s="28"/>
    </row>
    <row r="51" spans="1:8" ht="31.5" hidden="1" customHeight="1" thickBot="1">
      <c r="A51" s="114" t="s">
        <v>67</v>
      </c>
      <c r="B51" s="27" t="s">
        <v>68</v>
      </c>
      <c r="C51" s="27" t="s">
        <v>60</v>
      </c>
      <c r="D51" s="28"/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hidden="1" customHeight="1" thickBot="1">
      <c r="A52" s="115"/>
      <c r="B52" s="27" t="s">
        <v>63</v>
      </c>
      <c r="C52" s="27" t="s">
        <v>56</v>
      </c>
      <c r="D52" s="28"/>
      <c r="E52" s="28"/>
      <c r="F52" s="28"/>
      <c r="G52" s="28"/>
      <c r="H52" s="28"/>
    </row>
    <row r="53" spans="1:8" ht="31.5" hidden="1" customHeight="1" thickBot="1">
      <c r="A53" s="116"/>
      <c r="B53" s="27" t="s">
        <v>61</v>
      </c>
      <c r="C53" s="27" t="s">
        <v>58</v>
      </c>
      <c r="D53" s="28"/>
      <c r="E53" s="28"/>
      <c r="F53" s="28"/>
      <c r="G53" s="28"/>
      <c r="H53" s="28"/>
    </row>
    <row r="54" spans="1:8" ht="31.5" hidden="1" customHeight="1" thickBot="1">
      <c r="A54" s="114" t="s">
        <v>69</v>
      </c>
      <c r="B54" s="27" t="s">
        <v>70</v>
      </c>
      <c r="C54" s="27" t="s">
        <v>60</v>
      </c>
      <c r="D54" s="28"/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hidden="1" customHeight="1" thickBot="1">
      <c r="A55" s="115"/>
      <c r="B55" s="27" t="s">
        <v>63</v>
      </c>
      <c r="C55" s="27" t="s">
        <v>56</v>
      </c>
      <c r="D55" s="28"/>
      <c r="E55" s="28"/>
      <c r="F55" s="28"/>
      <c r="G55" s="28"/>
      <c r="H55" s="28"/>
    </row>
    <row r="56" spans="1:8" ht="31.5" hidden="1" customHeight="1" thickBot="1">
      <c r="A56" s="116"/>
      <c r="B56" s="27" t="s">
        <v>61</v>
      </c>
      <c r="C56" s="27" t="s">
        <v>58</v>
      </c>
      <c r="D56" s="28"/>
      <c r="E56" s="28"/>
      <c r="F56" s="28"/>
      <c r="G56" s="28"/>
      <c r="H56" s="28"/>
    </row>
    <row r="57" spans="1:8" ht="32.25" hidden="1" customHeight="1" thickBot="1">
      <c r="A57" s="114" t="s">
        <v>71</v>
      </c>
      <c r="B57" s="27" t="s">
        <v>72</v>
      </c>
      <c r="C57" s="27" t="s">
        <v>60</v>
      </c>
      <c r="D57" s="30"/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hidden="1" customHeight="1" thickBot="1">
      <c r="A58" s="115"/>
      <c r="B58" s="27" t="s">
        <v>63</v>
      </c>
      <c r="C58" s="27" t="s">
        <v>56</v>
      </c>
      <c r="D58" s="28"/>
      <c r="E58" s="28"/>
      <c r="F58" s="28"/>
      <c r="G58" s="28"/>
      <c r="H58" s="28"/>
    </row>
    <row r="59" spans="1:8" ht="31.5" hidden="1" customHeight="1" thickBot="1">
      <c r="A59" s="116"/>
      <c r="B59" s="27" t="s">
        <v>61</v>
      </c>
      <c r="C59" s="27" t="s">
        <v>58</v>
      </c>
      <c r="D59" s="28"/>
      <c r="E59" s="28"/>
      <c r="F59" s="28"/>
      <c r="G59" s="28"/>
      <c r="H59" s="28"/>
    </row>
    <row r="60" spans="1:8" ht="29.25" hidden="1" customHeight="1" thickBot="1">
      <c r="A60" s="114" t="s">
        <v>73</v>
      </c>
      <c r="B60" s="27" t="s">
        <v>74</v>
      </c>
      <c r="C60" s="27" t="s">
        <v>60</v>
      </c>
      <c r="D60" s="30"/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51.75" hidden="1" thickBot="1">
      <c r="A61" s="115"/>
      <c r="B61" s="27" t="s">
        <v>63</v>
      </c>
      <c r="C61" s="27" t="s">
        <v>56</v>
      </c>
      <c r="D61" s="28"/>
      <c r="E61" s="28"/>
      <c r="F61" s="28"/>
      <c r="G61" s="28"/>
      <c r="H61" s="28"/>
    </row>
    <row r="62" spans="1:8" ht="26.25" hidden="1" customHeight="1" thickBot="1">
      <c r="A62" s="116"/>
      <c r="B62" s="27" t="s">
        <v>61</v>
      </c>
      <c r="C62" s="27" t="s">
        <v>58</v>
      </c>
      <c r="D62" s="28"/>
      <c r="E62" s="28"/>
      <c r="F62" s="28"/>
      <c r="G62" s="28"/>
      <c r="H62" s="28"/>
    </row>
    <row r="63" spans="1:8" ht="26.25" hidden="1" customHeight="1" thickBot="1">
      <c r="A63" s="114" t="s">
        <v>75</v>
      </c>
      <c r="B63" s="27" t="s">
        <v>76</v>
      </c>
      <c r="C63" s="27" t="s">
        <v>60</v>
      </c>
      <c r="D63" s="30"/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hidden="1" customHeight="1" thickBot="1">
      <c r="A64" s="115"/>
      <c r="B64" s="27" t="s">
        <v>63</v>
      </c>
      <c r="C64" s="27" t="s">
        <v>56</v>
      </c>
      <c r="D64" s="28"/>
      <c r="E64" s="28"/>
      <c r="F64" s="28"/>
      <c r="G64" s="28"/>
      <c r="H64" s="28"/>
    </row>
    <row r="65" spans="1:8" ht="27" hidden="1" customHeight="1" thickBot="1">
      <c r="A65" s="116"/>
      <c r="B65" s="27" t="s">
        <v>61</v>
      </c>
      <c r="C65" s="27" t="s">
        <v>58</v>
      </c>
      <c r="D65" s="28"/>
      <c r="E65" s="28"/>
      <c r="F65" s="28"/>
      <c r="G65" s="28"/>
      <c r="H65" s="28"/>
    </row>
    <row r="66" spans="1:8" ht="43.5" hidden="1" customHeight="1" thickBot="1">
      <c r="A66" s="114" t="s">
        <v>77</v>
      </c>
      <c r="B66" s="27" t="s">
        <v>78</v>
      </c>
      <c r="C66" s="27" t="s">
        <v>60</v>
      </c>
      <c r="D66" s="30"/>
      <c r="E66" s="28">
        <f>D66*E67*E68/10000</f>
        <v>0</v>
      </c>
      <c r="F66" s="28">
        <f>E66*F67*F68/10000</f>
        <v>0</v>
      </c>
      <c r="G66" s="28">
        <f>F66*G67*G68/10000</f>
        <v>0</v>
      </c>
      <c r="H66" s="28">
        <f>G66*H67*H68/10000</f>
        <v>0</v>
      </c>
    </row>
    <row r="67" spans="1:8" ht="51" hidden="1" customHeight="1" thickBot="1">
      <c r="A67" s="115"/>
      <c r="B67" s="27" t="s">
        <v>63</v>
      </c>
      <c r="C67" s="27" t="s">
        <v>56</v>
      </c>
      <c r="D67" s="28"/>
      <c r="E67" s="28"/>
      <c r="F67" s="28"/>
      <c r="G67" s="28"/>
      <c r="H67" s="28"/>
    </row>
    <row r="68" spans="1:8" ht="27" hidden="1" customHeight="1" thickBot="1">
      <c r="A68" s="116"/>
      <c r="B68" s="27" t="s">
        <v>61</v>
      </c>
      <c r="C68" s="27" t="s">
        <v>58</v>
      </c>
      <c r="D68" s="28"/>
      <c r="E68" s="28"/>
      <c r="F68" s="28"/>
      <c r="G68" s="28"/>
      <c r="H68" s="28"/>
    </row>
    <row r="69" spans="1:8" ht="26.25" hidden="1" customHeight="1" thickBot="1">
      <c r="A69" s="114" t="s">
        <v>79</v>
      </c>
      <c r="B69" s="27" t="s">
        <v>80</v>
      </c>
      <c r="C69" s="27" t="s">
        <v>60</v>
      </c>
      <c r="D69" s="30"/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hidden="1" customHeight="1" thickBot="1">
      <c r="A70" s="115"/>
      <c r="B70" s="27" t="s">
        <v>63</v>
      </c>
      <c r="C70" s="27" t="s">
        <v>56</v>
      </c>
      <c r="D70" s="28"/>
      <c r="E70" s="28"/>
      <c r="F70" s="28"/>
      <c r="G70" s="28"/>
      <c r="H70" s="28"/>
    </row>
    <row r="71" spans="1:8" ht="30" hidden="1" customHeight="1" thickBot="1">
      <c r="A71" s="116"/>
      <c r="B71" s="27" t="s">
        <v>61</v>
      </c>
      <c r="C71" s="27" t="s">
        <v>58</v>
      </c>
      <c r="D71" s="28"/>
      <c r="E71" s="28"/>
      <c r="F71" s="28"/>
      <c r="G71" s="28"/>
      <c r="H71" s="28"/>
    </row>
    <row r="72" spans="1:8" ht="27.75" hidden="1" customHeight="1" thickBot="1">
      <c r="A72" s="114" t="s">
        <v>81</v>
      </c>
      <c r="B72" s="27" t="s">
        <v>82</v>
      </c>
      <c r="C72" s="27" t="s">
        <v>60</v>
      </c>
      <c r="D72" s="30"/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hidden="1" customHeight="1" thickBot="1">
      <c r="A73" s="115"/>
      <c r="B73" s="27" t="s">
        <v>63</v>
      </c>
      <c r="C73" s="27" t="s">
        <v>56</v>
      </c>
      <c r="D73" s="28"/>
      <c r="E73" s="28"/>
      <c r="F73" s="28"/>
      <c r="G73" s="28"/>
      <c r="H73" s="28"/>
    </row>
    <row r="74" spans="1:8" ht="27" hidden="1" customHeight="1" thickBot="1">
      <c r="A74" s="116"/>
      <c r="B74" s="27" t="s">
        <v>61</v>
      </c>
      <c r="C74" s="27" t="s">
        <v>58</v>
      </c>
      <c r="D74" s="28"/>
      <c r="E74" s="28"/>
      <c r="F74" s="28"/>
      <c r="G74" s="28"/>
      <c r="H74" s="28"/>
    </row>
    <row r="75" spans="1:8" ht="26.25" hidden="1" customHeight="1" thickBot="1">
      <c r="A75" s="114" t="s">
        <v>83</v>
      </c>
      <c r="B75" s="27" t="s">
        <v>84</v>
      </c>
      <c r="C75" s="27" t="s">
        <v>60</v>
      </c>
      <c r="D75" s="30"/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hidden="1" customHeight="1" thickBot="1">
      <c r="A76" s="115"/>
      <c r="B76" s="27" t="s">
        <v>63</v>
      </c>
      <c r="C76" s="27" t="s">
        <v>56</v>
      </c>
      <c r="D76" s="28"/>
      <c r="E76" s="28"/>
      <c r="F76" s="28"/>
      <c r="G76" s="28"/>
      <c r="H76" s="28"/>
    </row>
    <row r="77" spans="1:8" ht="27" hidden="1" customHeight="1" thickBot="1">
      <c r="A77" s="116"/>
      <c r="B77" s="27" t="s">
        <v>61</v>
      </c>
      <c r="C77" s="27" t="s">
        <v>58</v>
      </c>
      <c r="D77" s="28"/>
      <c r="E77" s="28"/>
      <c r="F77" s="28"/>
      <c r="G77" s="28"/>
      <c r="H77" s="28"/>
    </row>
    <row r="78" spans="1:8" ht="38.25" hidden="1" customHeight="1" thickBot="1">
      <c r="A78" s="114" t="s">
        <v>85</v>
      </c>
      <c r="B78" s="27" t="s">
        <v>86</v>
      </c>
      <c r="C78" s="27" t="s">
        <v>60</v>
      </c>
      <c r="D78" s="30"/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51.75" hidden="1" thickBot="1">
      <c r="A79" s="115"/>
      <c r="B79" s="27" t="s">
        <v>63</v>
      </c>
      <c r="C79" s="27" t="s">
        <v>56</v>
      </c>
      <c r="D79" s="28"/>
      <c r="E79" s="28"/>
      <c r="F79" s="28"/>
      <c r="G79" s="28"/>
      <c r="H79" s="28"/>
    </row>
    <row r="80" spans="1:8" ht="26.25" hidden="1" customHeight="1" thickBot="1">
      <c r="A80" s="116"/>
      <c r="B80" s="27" t="s">
        <v>61</v>
      </c>
      <c r="C80" s="27" t="s">
        <v>58</v>
      </c>
      <c r="D80" s="28"/>
      <c r="E80" s="28"/>
      <c r="F80" s="28"/>
      <c r="G80" s="28"/>
      <c r="H80" s="28"/>
    </row>
    <row r="81" spans="1:8" ht="39.75" hidden="1" customHeight="1" thickBot="1">
      <c r="A81" s="114" t="s">
        <v>87</v>
      </c>
      <c r="B81" s="27" t="s">
        <v>88</v>
      </c>
      <c r="C81" s="27" t="s">
        <v>60</v>
      </c>
      <c r="D81" s="30"/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51.75" hidden="1" thickBot="1">
      <c r="A82" s="115"/>
      <c r="B82" s="27" t="s">
        <v>63</v>
      </c>
      <c r="C82" s="27" t="s">
        <v>56</v>
      </c>
      <c r="D82" s="28"/>
      <c r="E82" s="28"/>
      <c r="F82" s="28"/>
      <c r="G82" s="28"/>
      <c r="H82" s="28"/>
    </row>
    <row r="83" spans="1:8" ht="25.5" hidden="1" customHeight="1" thickBot="1">
      <c r="A83" s="116"/>
      <c r="B83" s="27" t="s">
        <v>61</v>
      </c>
      <c r="C83" s="27" t="s">
        <v>58</v>
      </c>
      <c r="D83" s="28"/>
      <c r="E83" s="28"/>
      <c r="F83" s="28"/>
      <c r="G83" s="28"/>
      <c r="H83" s="28"/>
    </row>
    <row r="84" spans="1:8" ht="39.75" hidden="1" customHeight="1" thickBot="1">
      <c r="A84" s="114" t="s">
        <v>89</v>
      </c>
      <c r="B84" s="27" t="s">
        <v>90</v>
      </c>
      <c r="C84" s="27" t="s">
        <v>60</v>
      </c>
      <c r="D84" s="30"/>
      <c r="E84" s="28">
        <f>D84*E85*E86/10000</f>
        <v>0</v>
      </c>
      <c r="F84" s="28">
        <f>E84*F85*F86/10000</f>
        <v>0</v>
      </c>
      <c r="G84" s="28">
        <f>F84*G85*G86/10000</f>
        <v>0</v>
      </c>
      <c r="H84" s="28">
        <f>G84*H85*H86/10000</f>
        <v>0</v>
      </c>
    </row>
    <row r="85" spans="1:8" ht="51.75" hidden="1" thickBot="1">
      <c r="A85" s="115"/>
      <c r="B85" s="27" t="s">
        <v>63</v>
      </c>
      <c r="C85" s="27" t="s">
        <v>56</v>
      </c>
      <c r="D85" s="28"/>
      <c r="E85" s="28"/>
      <c r="F85" s="28"/>
      <c r="G85" s="28"/>
      <c r="H85" s="28"/>
    </row>
    <row r="86" spans="1:8" ht="26.25" hidden="1" customHeight="1" thickBot="1">
      <c r="A86" s="116"/>
      <c r="B86" s="27" t="s">
        <v>61</v>
      </c>
      <c r="C86" s="27" t="s">
        <v>58</v>
      </c>
      <c r="D86" s="28"/>
      <c r="E86" s="28"/>
      <c r="F86" s="28"/>
      <c r="G86" s="28"/>
      <c r="H86" s="28"/>
    </row>
    <row r="87" spans="1:8" ht="28.5" hidden="1" customHeight="1" thickBot="1">
      <c r="A87" s="114" t="s">
        <v>91</v>
      </c>
      <c r="B87" s="27" t="s">
        <v>92</v>
      </c>
      <c r="C87" s="27" t="s">
        <v>60</v>
      </c>
      <c r="D87" s="30"/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hidden="1" customHeight="1" thickBot="1">
      <c r="A88" s="115"/>
      <c r="B88" s="27" t="s">
        <v>63</v>
      </c>
      <c r="C88" s="27" t="s">
        <v>56</v>
      </c>
      <c r="D88" s="28"/>
      <c r="E88" s="28"/>
      <c r="F88" s="28"/>
      <c r="G88" s="28"/>
      <c r="H88" s="28"/>
    </row>
    <row r="89" spans="1:8" ht="28.5" hidden="1" customHeight="1" thickBot="1">
      <c r="A89" s="116"/>
      <c r="B89" s="27" t="s">
        <v>61</v>
      </c>
      <c r="C89" s="27" t="s">
        <v>58</v>
      </c>
      <c r="D89" s="28"/>
      <c r="E89" s="28"/>
      <c r="F89" s="28"/>
      <c r="G89" s="28"/>
      <c r="H89" s="28"/>
    </row>
    <row r="90" spans="1:8" ht="27.75" hidden="1" customHeight="1" thickBot="1">
      <c r="A90" s="114" t="s">
        <v>93</v>
      </c>
      <c r="B90" s="27" t="s">
        <v>94</v>
      </c>
      <c r="C90" s="27" t="s">
        <v>60</v>
      </c>
      <c r="D90" s="30"/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51.75" hidden="1" thickBot="1">
      <c r="A91" s="115"/>
      <c r="B91" s="27" t="s">
        <v>63</v>
      </c>
      <c r="C91" s="27" t="s">
        <v>56</v>
      </c>
      <c r="D91" s="28"/>
      <c r="E91" s="28"/>
      <c r="F91" s="28"/>
      <c r="G91" s="28"/>
      <c r="H91" s="28"/>
    </row>
    <row r="92" spans="1:8" ht="27.75" hidden="1" customHeight="1" thickBot="1">
      <c r="A92" s="116"/>
      <c r="B92" s="27" t="s">
        <v>61</v>
      </c>
      <c r="C92" s="27" t="s">
        <v>58</v>
      </c>
      <c r="D92" s="28"/>
      <c r="E92" s="28"/>
      <c r="F92" s="28"/>
      <c r="G92" s="28"/>
      <c r="H92" s="28"/>
    </row>
    <row r="93" spans="1:8" ht="27" hidden="1" customHeight="1" thickBot="1">
      <c r="A93" s="114" t="s">
        <v>95</v>
      </c>
      <c r="B93" s="27" t="s">
        <v>96</v>
      </c>
      <c r="C93" s="27" t="s">
        <v>60</v>
      </c>
      <c r="D93" s="30"/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hidden="1" customHeight="1" thickBot="1">
      <c r="A94" s="115"/>
      <c r="B94" s="27" t="s">
        <v>63</v>
      </c>
      <c r="C94" s="27" t="s">
        <v>56</v>
      </c>
      <c r="D94" s="28"/>
      <c r="E94" s="28"/>
      <c r="F94" s="28"/>
      <c r="G94" s="28"/>
      <c r="H94" s="28"/>
    </row>
    <row r="95" spans="1:8" ht="26.25" hidden="1" customHeight="1" thickBot="1">
      <c r="A95" s="116"/>
      <c r="B95" s="27" t="s">
        <v>61</v>
      </c>
      <c r="C95" s="27" t="s">
        <v>58</v>
      </c>
      <c r="D95" s="28"/>
      <c r="E95" s="28"/>
      <c r="F95" s="28"/>
      <c r="G95" s="28"/>
      <c r="H95" s="28"/>
    </row>
    <row r="96" spans="1:8" ht="26.25" hidden="1" customHeight="1" thickBot="1">
      <c r="A96" s="114" t="s">
        <v>97</v>
      </c>
      <c r="B96" s="27" t="s">
        <v>98</v>
      </c>
      <c r="C96" s="27" t="s">
        <v>60</v>
      </c>
      <c r="D96" s="30"/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hidden="1" customHeight="1" thickBot="1">
      <c r="A97" s="115"/>
      <c r="B97" s="27" t="s">
        <v>63</v>
      </c>
      <c r="C97" s="27" t="s">
        <v>56</v>
      </c>
      <c r="D97" s="28"/>
      <c r="E97" s="28"/>
      <c r="F97" s="28"/>
      <c r="G97" s="28"/>
      <c r="H97" s="28"/>
    </row>
    <row r="98" spans="1:8" ht="26.25" hidden="1" customHeight="1" thickBot="1">
      <c r="A98" s="116"/>
      <c r="B98" s="27" t="s">
        <v>61</v>
      </c>
      <c r="C98" s="27" t="s">
        <v>58</v>
      </c>
      <c r="D98" s="28"/>
      <c r="E98" s="28"/>
      <c r="F98" s="28"/>
      <c r="G98" s="28"/>
      <c r="H98" s="28"/>
    </row>
    <row r="99" spans="1:8" ht="26.25" hidden="1" customHeight="1" thickBot="1">
      <c r="A99" s="114" t="s">
        <v>99</v>
      </c>
      <c r="B99" s="27" t="s">
        <v>100</v>
      </c>
      <c r="C99" s="27" t="s">
        <v>60</v>
      </c>
      <c r="D99" s="30"/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hidden="1" customHeight="1" thickBot="1">
      <c r="A100" s="115"/>
      <c r="B100" s="27" t="s">
        <v>63</v>
      </c>
      <c r="C100" s="27" t="s">
        <v>56</v>
      </c>
      <c r="D100" s="28"/>
      <c r="E100" s="28"/>
      <c r="F100" s="28"/>
      <c r="G100" s="28"/>
      <c r="H100" s="28"/>
    </row>
    <row r="101" spans="1:8" ht="26.25" hidden="1" customHeight="1" thickBot="1">
      <c r="A101" s="116"/>
      <c r="B101" s="27" t="s">
        <v>61</v>
      </c>
      <c r="C101" s="27" t="s">
        <v>58</v>
      </c>
      <c r="D101" s="28"/>
      <c r="E101" s="28"/>
      <c r="F101" s="28"/>
      <c r="G101" s="28"/>
      <c r="H101" s="28"/>
    </row>
    <row r="102" spans="1:8" ht="26.25" hidden="1" customHeight="1" thickBot="1">
      <c r="A102" s="114" t="s">
        <v>101</v>
      </c>
      <c r="B102" s="27" t="s">
        <v>102</v>
      </c>
      <c r="C102" s="27" t="s">
        <v>60</v>
      </c>
      <c r="D102" s="28"/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hidden="1" customHeight="1" thickBot="1">
      <c r="A103" s="115"/>
      <c r="B103" s="27" t="s">
        <v>63</v>
      </c>
      <c r="C103" s="27" t="s">
        <v>56</v>
      </c>
      <c r="D103" s="28"/>
      <c r="E103" s="28"/>
      <c r="F103" s="28"/>
      <c r="G103" s="28"/>
      <c r="H103" s="28"/>
    </row>
    <row r="104" spans="1:8" ht="26.25" hidden="1" customHeight="1" thickBot="1">
      <c r="A104" s="116"/>
      <c r="B104" s="27" t="s">
        <v>61</v>
      </c>
      <c r="C104" s="27" t="s">
        <v>58</v>
      </c>
      <c r="D104" s="28"/>
      <c r="E104" s="28"/>
      <c r="F104" s="28"/>
      <c r="G104" s="28"/>
      <c r="H104" s="28"/>
    </row>
    <row r="105" spans="1:8" ht="26.25" hidden="1" customHeight="1" thickBot="1">
      <c r="A105" s="114" t="s">
        <v>103</v>
      </c>
      <c r="B105" s="27" t="s">
        <v>104</v>
      </c>
      <c r="C105" s="27" t="s">
        <v>60</v>
      </c>
      <c r="D105" s="28"/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hidden="1" customHeight="1" thickBot="1">
      <c r="A106" s="115"/>
      <c r="B106" s="27" t="s">
        <v>63</v>
      </c>
      <c r="C106" s="27" t="s">
        <v>56</v>
      </c>
      <c r="D106" s="28"/>
      <c r="E106" s="28"/>
      <c r="F106" s="28"/>
      <c r="G106" s="28"/>
      <c r="H106" s="28"/>
    </row>
    <row r="107" spans="1:8" ht="26.25" hidden="1" customHeight="1" thickBot="1">
      <c r="A107" s="116"/>
      <c r="B107" s="27" t="s">
        <v>61</v>
      </c>
      <c r="C107" s="27" t="s">
        <v>58</v>
      </c>
      <c r="D107" s="28"/>
      <c r="E107" s="28"/>
      <c r="F107" s="28"/>
      <c r="G107" s="28"/>
      <c r="H107" s="28"/>
    </row>
    <row r="108" spans="1:8" ht="28.5" hidden="1" customHeight="1" thickBot="1">
      <c r="A108" s="114" t="s">
        <v>105</v>
      </c>
      <c r="B108" s="27" t="s">
        <v>106</v>
      </c>
      <c r="C108" s="27" t="s">
        <v>60</v>
      </c>
      <c r="D108" s="28"/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hidden="1" customHeight="1" thickBot="1">
      <c r="A109" s="115"/>
      <c r="B109" s="27" t="s">
        <v>63</v>
      </c>
      <c r="C109" s="27" t="s">
        <v>56</v>
      </c>
      <c r="D109" s="28"/>
      <c r="E109" s="28"/>
      <c r="F109" s="28"/>
      <c r="G109" s="28"/>
      <c r="H109" s="28"/>
    </row>
    <row r="110" spans="1:8" ht="26.25" hidden="1" customHeight="1" thickBot="1">
      <c r="A110" s="116"/>
      <c r="B110" s="27" t="s">
        <v>61</v>
      </c>
      <c r="C110" s="27" t="s">
        <v>58</v>
      </c>
      <c r="D110" s="28"/>
      <c r="E110" s="28"/>
      <c r="F110" s="28"/>
      <c r="G110" s="28"/>
      <c r="H110" s="28"/>
    </row>
    <row r="111" spans="1:8" ht="26.25" hidden="1" customHeight="1" thickBot="1">
      <c r="A111" s="114" t="s">
        <v>107</v>
      </c>
      <c r="B111" s="27" t="s">
        <v>108</v>
      </c>
      <c r="C111" s="27" t="s">
        <v>60</v>
      </c>
      <c r="D111" s="28"/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hidden="1" customHeight="1" thickBot="1">
      <c r="A112" s="115"/>
      <c r="B112" s="27" t="s">
        <v>63</v>
      </c>
      <c r="C112" s="27" t="s">
        <v>56</v>
      </c>
      <c r="D112" s="28"/>
      <c r="E112" s="28"/>
      <c r="F112" s="28"/>
      <c r="G112" s="28"/>
      <c r="H112" s="28"/>
    </row>
    <row r="113" spans="1:8" ht="26.25" hidden="1" customHeight="1" thickBot="1">
      <c r="A113" s="116"/>
      <c r="B113" s="27" t="s">
        <v>61</v>
      </c>
      <c r="C113" s="27" t="s">
        <v>58</v>
      </c>
      <c r="D113" s="28"/>
      <c r="E113" s="28"/>
      <c r="F113" s="28"/>
      <c r="G113" s="28"/>
      <c r="H113" s="28"/>
    </row>
    <row r="114" spans="1:8" ht="26.25" hidden="1" customHeight="1" thickBot="1">
      <c r="A114" s="114" t="s">
        <v>109</v>
      </c>
      <c r="B114" s="27" t="s">
        <v>110</v>
      </c>
      <c r="C114" s="27" t="s">
        <v>60</v>
      </c>
      <c r="D114" s="28"/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hidden="1" customHeight="1" thickBot="1">
      <c r="A115" s="115"/>
      <c r="B115" s="27" t="s">
        <v>63</v>
      </c>
      <c r="C115" s="27" t="s">
        <v>56</v>
      </c>
      <c r="D115" s="28"/>
      <c r="E115" s="28"/>
      <c r="F115" s="28"/>
      <c r="G115" s="28"/>
      <c r="H115" s="28"/>
    </row>
    <row r="116" spans="1:8" ht="26.25" hidden="1" customHeight="1" thickBot="1">
      <c r="A116" s="116"/>
      <c r="B116" s="27" t="s">
        <v>61</v>
      </c>
      <c r="C116" s="27" t="s">
        <v>58</v>
      </c>
      <c r="D116" s="28"/>
      <c r="E116" s="28"/>
      <c r="F116" s="28"/>
      <c r="G116" s="28"/>
      <c r="H116" s="28"/>
    </row>
    <row r="117" spans="1:8" ht="26.25" hidden="1" customHeight="1" thickBot="1">
      <c r="A117" s="114" t="s">
        <v>111</v>
      </c>
      <c r="B117" s="27" t="s">
        <v>112</v>
      </c>
      <c r="C117" s="27" t="s">
        <v>60</v>
      </c>
      <c r="D117" s="28"/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hidden="1" customHeight="1" thickBot="1">
      <c r="A118" s="115"/>
      <c r="B118" s="27" t="s">
        <v>63</v>
      </c>
      <c r="C118" s="27" t="s">
        <v>56</v>
      </c>
      <c r="D118" s="28"/>
      <c r="E118" s="28"/>
      <c r="F118" s="28"/>
      <c r="G118" s="28"/>
      <c r="H118" s="28"/>
    </row>
    <row r="119" spans="1:8" ht="26.25" hidden="1" customHeight="1" thickBot="1">
      <c r="A119" s="116"/>
      <c r="B119" s="27" t="s">
        <v>61</v>
      </c>
      <c r="C119" s="27" t="s">
        <v>58</v>
      </c>
      <c r="D119" s="28"/>
      <c r="E119" s="28"/>
      <c r="F119" s="28"/>
      <c r="G119" s="28"/>
      <c r="H119" s="28"/>
    </row>
    <row r="120" spans="1:8" ht="79.5" hidden="1" customHeight="1" thickBot="1">
      <c r="A120" s="114">
        <v>4</v>
      </c>
      <c r="B120" s="27" t="s">
        <v>113</v>
      </c>
      <c r="C120" s="27" t="s">
        <v>60</v>
      </c>
      <c r="D120" s="30"/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hidden="1" customHeight="1" thickBot="1">
      <c r="A121" s="115"/>
      <c r="B121" s="27" t="s">
        <v>63</v>
      </c>
      <c r="C121" s="27" t="s">
        <v>56</v>
      </c>
      <c r="D121" s="28"/>
      <c r="E121" s="28"/>
      <c r="F121" s="28"/>
      <c r="G121" s="28"/>
      <c r="H121" s="28"/>
    </row>
    <row r="122" spans="1:8" ht="27" hidden="1" customHeight="1" thickBot="1">
      <c r="A122" s="116"/>
      <c r="B122" s="27" t="s">
        <v>61</v>
      </c>
      <c r="C122" s="27" t="s">
        <v>58</v>
      </c>
      <c r="D122" s="28"/>
      <c r="E122" s="28"/>
      <c r="F122" s="28"/>
      <c r="G122" s="28"/>
      <c r="H122" s="28"/>
    </row>
    <row r="123" spans="1:8" ht="94.5" hidden="1" customHeight="1" thickBot="1">
      <c r="A123" s="114" t="s">
        <v>38</v>
      </c>
      <c r="B123" s="27" t="s">
        <v>114</v>
      </c>
      <c r="C123" s="27" t="s">
        <v>60</v>
      </c>
      <c r="D123" s="30"/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hidden="1" customHeight="1" thickBot="1">
      <c r="A124" s="115"/>
      <c r="B124" s="27" t="s">
        <v>63</v>
      </c>
      <c r="C124" s="27" t="s">
        <v>56</v>
      </c>
      <c r="D124" s="28"/>
      <c r="E124" s="28"/>
      <c r="F124" s="28"/>
      <c r="G124" s="28"/>
      <c r="H124" s="28"/>
    </row>
    <row r="125" spans="1:8" ht="27" hidden="1" customHeight="1" thickBot="1">
      <c r="A125" s="116"/>
      <c r="B125" s="27" t="s">
        <v>61</v>
      </c>
      <c r="C125" s="27" t="s">
        <v>58</v>
      </c>
      <c r="D125" s="28"/>
      <c r="E125" s="28"/>
      <c r="F125" s="28"/>
      <c r="G125" s="28"/>
      <c r="H125" s="28"/>
    </row>
    <row r="126" spans="1:8" ht="41.25" customHeight="1" thickBot="1">
      <c r="A126" s="101"/>
      <c r="B126" s="101"/>
      <c r="C126" s="101"/>
      <c r="D126" s="101"/>
      <c r="E126" s="101"/>
      <c r="F126" s="101"/>
      <c r="G126" s="101"/>
      <c r="H126" s="101"/>
    </row>
    <row r="127" spans="1:8" ht="13.5" customHeight="1" thickBot="1">
      <c r="A127" s="92" t="s">
        <v>1</v>
      </c>
      <c r="B127" s="92" t="s">
        <v>2</v>
      </c>
      <c r="C127" s="92" t="s">
        <v>3</v>
      </c>
      <c r="D127" s="1" t="s">
        <v>4</v>
      </c>
      <c r="E127" s="1" t="s">
        <v>5</v>
      </c>
      <c r="F127" s="94" t="s">
        <v>6</v>
      </c>
      <c r="G127" s="95"/>
      <c r="H127" s="96"/>
    </row>
    <row r="128" spans="1:8" ht="26.25" customHeight="1" thickBot="1">
      <c r="A128" s="93"/>
      <c r="B128" s="93"/>
      <c r="C128" s="93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customHeight="1" thickBot="1">
      <c r="A129" s="13" t="s">
        <v>115</v>
      </c>
      <c r="B129" s="94" t="s">
        <v>116</v>
      </c>
      <c r="C129" s="97"/>
      <c r="D129" s="97"/>
      <c r="E129" s="97"/>
      <c r="F129" s="97"/>
      <c r="G129" s="97"/>
      <c r="H129" s="98"/>
    </row>
    <row r="130" spans="1:8" ht="33.75" customHeight="1" thickBot="1">
      <c r="A130" s="114">
        <v>1</v>
      </c>
      <c r="B130" s="5" t="s">
        <v>117</v>
      </c>
      <c r="C130" s="24" t="s">
        <v>60</v>
      </c>
      <c r="D130" s="28">
        <f>D133+D142</f>
        <v>0</v>
      </c>
      <c r="E130" s="28">
        <f>E133+E142</f>
        <v>0</v>
      </c>
      <c r="F130" s="28">
        <f>F133+F142</f>
        <v>0</v>
      </c>
      <c r="G130" s="28">
        <f>G133+G142</f>
        <v>0</v>
      </c>
      <c r="H130" s="28">
        <f>H133+H142</f>
        <v>0</v>
      </c>
    </row>
    <row r="131" spans="1:8" ht="53.25" customHeight="1" thickBot="1">
      <c r="A131" s="115"/>
      <c r="B131" s="5" t="s">
        <v>63</v>
      </c>
      <c r="C131" s="24" t="s">
        <v>56</v>
      </c>
      <c r="D131" s="28"/>
      <c r="E131" s="28" t="e">
        <f>(D133*E134+D142*E143)/D130</f>
        <v>#DIV/0!</v>
      </c>
      <c r="F131" s="28" t="e">
        <f>(E133*F134+E142*F143)/E130</f>
        <v>#DIV/0!</v>
      </c>
      <c r="G131" s="28" t="e">
        <f>(F133*G134+F142*G143)/F130</f>
        <v>#DIV/0!</v>
      </c>
      <c r="H131" s="28" t="e">
        <f>(G133*H134+G142*H143)/G130</f>
        <v>#DIV/0!</v>
      </c>
    </row>
    <row r="132" spans="1:8" ht="25.5" customHeight="1" thickBot="1">
      <c r="A132" s="116"/>
      <c r="B132" s="5" t="s">
        <v>61</v>
      </c>
      <c r="C132" s="24" t="s">
        <v>58</v>
      </c>
      <c r="D132" s="28"/>
      <c r="E132" s="28" t="e">
        <f>E130/D130/E131*10000</f>
        <v>#DIV/0!</v>
      </c>
      <c r="F132" s="28" t="e">
        <f>F130/E130/F131*10000</f>
        <v>#DIV/0!</v>
      </c>
      <c r="G132" s="28" t="e">
        <f>G130/F130/G131*10000</f>
        <v>#DIV/0!</v>
      </c>
      <c r="H132" s="28" t="e">
        <f>H130/G130/H131*10000</f>
        <v>#DIV/0!</v>
      </c>
    </row>
    <row r="133" spans="1:8" ht="39.75" customHeight="1" thickBot="1">
      <c r="A133" s="114" t="s">
        <v>13</v>
      </c>
      <c r="B133" s="5" t="s">
        <v>118</v>
      </c>
      <c r="C133" s="24" t="s">
        <v>60</v>
      </c>
      <c r="D133" s="28">
        <f>D136+D138+D140</f>
        <v>0</v>
      </c>
      <c r="E133" s="28">
        <f>E136+E138+E140</f>
        <v>0</v>
      </c>
      <c r="F133" s="28">
        <f>F136+F138+F140</f>
        <v>0</v>
      </c>
      <c r="G133" s="28">
        <f>G136+G138+G140</f>
        <v>0</v>
      </c>
      <c r="H133" s="28">
        <f>H136+H138+H140</f>
        <v>0</v>
      </c>
    </row>
    <row r="134" spans="1:8" ht="51.75" thickBot="1">
      <c r="A134" s="115"/>
      <c r="B134" s="5" t="s">
        <v>63</v>
      </c>
      <c r="C134" s="24" t="s">
        <v>56</v>
      </c>
      <c r="D134" s="28"/>
      <c r="E134" s="28" t="e">
        <f>(D136*E137+D138*E139+D140*E141)/D133</f>
        <v>#DIV/0!</v>
      </c>
      <c r="F134" s="28" t="e">
        <f>(E136*F137+E138*F139+E140*F141)/E133</f>
        <v>#DIV/0!</v>
      </c>
      <c r="G134" s="28" t="e">
        <f>(F136*G137+F138*G139+F140*G141)/F133</f>
        <v>#DIV/0!</v>
      </c>
      <c r="H134" s="28" t="e">
        <f>(G136*H137+G138*H139+G140*H141)/G133</f>
        <v>#DIV/0!</v>
      </c>
    </row>
    <row r="135" spans="1:8" ht="26.25" customHeight="1" thickBot="1">
      <c r="A135" s="116"/>
      <c r="B135" s="5" t="s">
        <v>61</v>
      </c>
      <c r="C135" s="24" t="s">
        <v>58</v>
      </c>
      <c r="D135" s="28"/>
      <c r="E135" s="28"/>
      <c r="F135" s="28"/>
      <c r="G135" s="28"/>
      <c r="H135" s="28"/>
    </row>
    <row r="136" spans="1:8" s="18" customFormat="1" ht="28.5" customHeight="1" thickBot="1">
      <c r="A136" s="120" t="s">
        <v>119</v>
      </c>
      <c r="B136" s="31" t="s">
        <v>120</v>
      </c>
      <c r="C136" s="24" t="s">
        <v>60</v>
      </c>
      <c r="D136" s="28"/>
      <c r="E136" s="28">
        <f>D136*E137*E135/10000</f>
        <v>0</v>
      </c>
      <c r="F136" s="28">
        <f>E136*F137*F135/10000</f>
        <v>0</v>
      </c>
      <c r="G136" s="28">
        <f>F136*G137*G135/10000</f>
        <v>0</v>
      </c>
      <c r="H136" s="28">
        <f>G136*H137*H135/10000</f>
        <v>0</v>
      </c>
    </row>
    <row r="137" spans="1:8" s="18" customFormat="1" ht="26.25" customHeight="1" thickBot="1">
      <c r="A137" s="121"/>
      <c r="B137" s="31" t="s">
        <v>121</v>
      </c>
      <c r="C137" s="24" t="s">
        <v>58</v>
      </c>
      <c r="D137" s="28"/>
      <c r="E137" s="28"/>
      <c r="F137" s="28"/>
      <c r="G137" s="28"/>
      <c r="H137" s="28"/>
    </row>
    <row r="138" spans="1:8" s="18" customFormat="1" ht="26.25" customHeight="1" thickBot="1">
      <c r="A138" s="120" t="s">
        <v>122</v>
      </c>
      <c r="B138" s="31" t="s">
        <v>123</v>
      </c>
      <c r="C138" s="24" t="s">
        <v>60</v>
      </c>
      <c r="D138" s="28"/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>
      <c r="A139" s="121"/>
      <c r="B139" s="31" t="s">
        <v>121</v>
      </c>
      <c r="C139" s="24" t="s">
        <v>56</v>
      </c>
      <c r="D139" s="28"/>
      <c r="E139" s="28"/>
      <c r="F139" s="28"/>
      <c r="G139" s="28"/>
      <c r="H139" s="28"/>
    </row>
    <row r="140" spans="1:8" s="18" customFormat="1" ht="42" customHeight="1" thickBot="1">
      <c r="A140" s="120" t="s">
        <v>124</v>
      </c>
      <c r="B140" s="31" t="s">
        <v>125</v>
      </c>
      <c r="C140" s="24" t="s">
        <v>60</v>
      </c>
      <c r="D140" s="28"/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>
      <c r="A141" s="121"/>
      <c r="B141" s="31" t="s">
        <v>121</v>
      </c>
      <c r="C141" s="24" t="s">
        <v>58</v>
      </c>
      <c r="D141" s="28"/>
      <c r="E141" s="28"/>
      <c r="F141" s="28"/>
      <c r="G141" s="28"/>
      <c r="H141" s="28"/>
    </row>
    <row r="142" spans="1:8" ht="39.75" customHeight="1" thickBot="1">
      <c r="A142" s="114" t="s">
        <v>15</v>
      </c>
      <c r="B142" s="5" t="s">
        <v>126</v>
      </c>
      <c r="C142" s="6" t="s">
        <v>60</v>
      </c>
      <c r="D142" s="28">
        <f>D145+D147+D149</f>
        <v>0</v>
      </c>
      <c r="E142" s="28">
        <f>E145+E147+E149</f>
        <v>0</v>
      </c>
      <c r="F142" s="28">
        <f>F145+F147+F149</f>
        <v>0</v>
      </c>
      <c r="G142" s="28">
        <f>G145+G147+G149</f>
        <v>0</v>
      </c>
      <c r="H142" s="28">
        <f>H145+H147+H149</f>
        <v>0</v>
      </c>
    </row>
    <row r="143" spans="1:8" ht="51.75" customHeight="1" thickBot="1">
      <c r="A143" s="115"/>
      <c r="B143" s="5" t="s">
        <v>63</v>
      </c>
      <c r="C143" s="6" t="s">
        <v>127</v>
      </c>
      <c r="D143" s="28"/>
      <c r="E143" s="28" t="e">
        <f>(D145*E146+D147*E148+D149*E150)/D142</f>
        <v>#DIV/0!</v>
      </c>
      <c r="F143" s="28" t="e">
        <f>(E145*F146+E147*F148+E149*F150)/E142</f>
        <v>#DIV/0!</v>
      </c>
      <c r="G143" s="28" t="e">
        <f>(F145*G146+F147*G148+F149*G150)/F142</f>
        <v>#DIV/0!</v>
      </c>
      <c r="H143" s="28" t="e">
        <f>(G145*H146+G147*H148+G149*H150)/G142</f>
        <v>#DIV/0!</v>
      </c>
    </row>
    <row r="144" spans="1:8" ht="26.25" thickBot="1">
      <c r="A144" s="116"/>
      <c r="B144" s="5" t="s">
        <v>61</v>
      </c>
      <c r="C144" s="6" t="s">
        <v>58</v>
      </c>
      <c r="D144" s="9"/>
      <c r="E144" s="28"/>
      <c r="F144" s="28"/>
      <c r="G144" s="28"/>
      <c r="H144" s="28"/>
    </row>
    <row r="145" spans="1:9" s="18" customFormat="1" ht="24.75" customHeight="1" thickBot="1">
      <c r="A145" s="120" t="s">
        <v>128</v>
      </c>
      <c r="B145" s="31" t="s">
        <v>120</v>
      </c>
      <c r="C145" s="6" t="s">
        <v>60</v>
      </c>
      <c r="D145" s="9"/>
      <c r="E145" s="28">
        <f>D145*E146*E144/10000</f>
        <v>0</v>
      </c>
      <c r="F145" s="28">
        <f>E145*F146*F144/10000</f>
        <v>0</v>
      </c>
      <c r="G145" s="28">
        <f>F145*G146*G144/10000</f>
        <v>0</v>
      </c>
      <c r="H145" s="28">
        <f>G145*H146*H144/10000</f>
        <v>0</v>
      </c>
    </row>
    <row r="146" spans="1:9" s="18" customFormat="1" ht="26.25" thickBot="1">
      <c r="A146" s="121"/>
      <c r="B146" s="31" t="s">
        <v>121</v>
      </c>
      <c r="C146" s="6" t="s">
        <v>58</v>
      </c>
      <c r="D146" s="28"/>
      <c r="E146" s="28"/>
      <c r="F146" s="28"/>
      <c r="G146" s="28"/>
      <c r="H146" s="28"/>
    </row>
    <row r="147" spans="1:9" s="18" customFormat="1" ht="26.25" customHeight="1" thickBot="1">
      <c r="A147" s="120" t="s">
        <v>129</v>
      </c>
      <c r="B147" s="31" t="s">
        <v>123</v>
      </c>
      <c r="C147" s="6" t="s">
        <v>60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9" s="18" customFormat="1" ht="51" customHeight="1" thickBot="1">
      <c r="A148" s="121"/>
      <c r="B148" s="31" t="s">
        <v>121</v>
      </c>
      <c r="C148" s="6" t="s">
        <v>56</v>
      </c>
      <c r="D148" s="28"/>
      <c r="E148" s="28"/>
      <c r="F148" s="28"/>
      <c r="G148" s="28"/>
      <c r="H148" s="28"/>
    </row>
    <row r="149" spans="1:9" s="18" customFormat="1" ht="41.25" customHeight="1" thickBot="1">
      <c r="A149" s="120" t="s">
        <v>130</v>
      </c>
      <c r="B149" s="31" t="s">
        <v>125</v>
      </c>
      <c r="C149" s="6" t="s">
        <v>60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9" s="18" customFormat="1" ht="26.25" thickBot="1">
      <c r="A150" s="121"/>
      <c r="B150" s="31" t="s">
        <v>121</v>
      </c>
      <c r="C150" s="6" t="s">
        <v>58</v>
      </c>
      <c r="D150" s="28"/>
      <c r="E150" s="28"/>
      <c r="F150" s="28"/>
      <c r="G150" s="28"/>
      <c r="H150" s="28"/>
    </row>
    <row r="151" spans="1:9" ht="43.5" customHeight="1" thickBot="1">
      <c r="A151" s="101"/>
      <c r="B151" s="101"/>
      <c r="C151" s="101"/>
      <c r="D151" s="101"/>
      <c r="E151" s="101"/>
      <c r="F151" s="101"/>
      <c r="G151" s="101"/>
      <c r="H151" s="101"/>
    </row>
    <row r="152" spans="1:9" ht="22.5" customHeight="1" thickBot="1">
      <c r="A152" s="92" t="s">
        <v>1</v>
      </c>
      <c r="B152" s="92" t="s">
        <v>2</v>
      </c>
      <c r="C152" s="92" t="s">
        <v>3</v>
      </c>
      <c r="D152" s="1" t="s">
        <v>4</v>
      </c>
      <c r="E152" s="1" t="s">
        <v>5</v>
      </c>
      <c r="F152" s="94" t="s">
        <v>6</v>
      </c>
      <c r="G152" s="95"/>
      <c r="H152" s="96"/>
    </row>
    <row r="153" spans="1:9" ht="15.75" thickBot="1">
      <c r="A153" s="93"/>
      <c r="B153" s="93"/>
      <c r="C153" s="93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.75" thickBot="1">
      <c r="A154" s="32" t="s">
        <v>131</v>
      </c>
      <c r="B154" s="122" t="s">
        <v>132</v>
      </c>
      <c r="C154" s="123"/>
      <c r="D154" s="123"/>
      <c r="E154" s="123"/>
      <c r="F154" s="123"/>
      <c r="G154" s="123"/>
      <c r="H154" s="124"/>
    </row>
    <row r="155" spans="1:9" ht="21.75" customHeight="1" thickBot="1">
      <c r="A155" s="25" t="s">
        <v>133</v>
      </c>
      <c r="B155" s="33" t="s">
        <v>134</v>
      </c>
      <c r="C155" s="34" t="s">
        <v>135</v>
      </c>
      <c r="D155" s="24"/>
      <c r="E155" s="24"/>
      <c r="F155" s="24"/>
      <c r="G155" s="24"/>
      <c r="H155" s="24"/>
      <c r="I155" s="18"/>
    </row>
    <row r="156" spans="1:9" ht="15.75" thickBot="1">
      <c r="A156" s="25" t="s">
        <v>31</v>
      </c>
      <c r="B156" s="35" t="s">
        <v>136</v>
      </c>
      <c r="C156" s="36" t="s">
        <v>137</v>
      </c>
      <c r="D156" s="24"/>
      <c r="E156" s="24"/>
      <c r="F156" s="24"/>
      <c r="G156" s="24"/>
      <c r="H156" s="24"/>
      <c r="I156" s="125"/>
    </row>
    <row r="157" spans="1:9" ht="15.75" thickBot="1">
      <c r="A157" s="25" t="s">
        <v>33</v>
      </c>
      <c r="B157" s="37" t="s">
        <v>138</v>
      </c>
      <c r="C157" s="38" t="s">
        <v>137</v>
      </c>
      <c r="D157" s="24"/>
      <c r="E157" s="24"/>
      <c r="F157" s="24"/>
      <c r="G157" s="24"/>
      <c r="H157" s="24"/>
      <c r="I157" s="125"/>
    </row>
    <row r="158" spans="1:9" ht="15.75" thickBot="1">
      <c r="A158" s="25" t="s">
        <v>35</v>
      </c>
      <c r="B158" s="39" t="s">
        <v>139</v>
      </c>
      <c r="C158" s="40" t="s">
        <v>135</v>
      </c>
      <c r="D158" s="24"/>
      <c r="E158" s="24"/>
      <c r="F158" s="24"/>
      <c r="G158" s="24"/>
      <c r="H158" s="24"/>
      <c r="I158" s="125"/>
    </row>
    <row r="159" spans="1:9" ht="15.75" thickBot="1">
      <c r="A159" s="25" t="s">
        <v>38</v>
      </c>
      <c r="B159" s="33" t="s">
        <v>140</v>
      </c>
      <c r="C159" s="34" t="s">
        <v>135</v>
      </c>
      <c r="D159" s="24"/>
      <c r="E159" s="24"/>
      <c r="F159" s="24"/>
      <c r="G159" s="24"/>
      <c r="H159" s="24"/>
      <c r="I159" s="125"/>
    </row>
    <row r="160" spans="1:9" ht="15.75" thickBot="1">
      <c r="A160" s="25" t="s">
        <v>44</v>
      </c>
      <c r="B160" s="33" t="s">
        <v>141</v>
      </c>
      <c r="C160" s="34" t="s">
        <v>137</v>
      </c>
      <c r="D160" s="24"/>
      <c r="E160" s="24"/>
      <c r="F160" s="24"/>
      <c r="G160" s="24"/>
      <c r="H160" s="24"/>
      <c r="I160" s="125"/>
    </row>
    <row r="161" spans="1:9" ht="15.75" thickBot="1">
      <c r="A161" s="25" t="s">
        <v>46</v>
      </c>
      <c r="B161" s="33" t="s">
        <v>142</v>
      </c>
      <c r="C161" s="34" t="s">
        <v>135</v>
      </c>
      <c r="D161" s="24"/>
      <c r="E161" s="24"/>
      <c r="F161" s="24"/>
      <c r="G161" s="24"/>
      <c r="H161" s="24"/>
      <c r="I161" s="125"/>
    </row>
    <row r="162" spans="1:9" ht="15.75" thickBot="1">
      <c r="A162" s="25" t="s">
        <v>49</v>
      </c>
      <c r="B162" s="41" t="s">
        <v>143</v>
      </c>
      <c r="C162" s="34" t="s">
        <v>135</v>
      </c>
      <c r="D162" s="24"/>
      <c r="E162" s="24"/>
      <c r="F162" s="24"/>
      <c r="G162" s="24"/>
      <c r="H162" s="24"/>
    </row>
    <row r="163" spans="1:9" ht="15.75" thickBot="1">
      <c r="A163" s="25" t="s">
        <v>144</v>
      </c>
      <c r="B163" s="33" t="s">
        <v>145</v>
      </c>
      <c r="C163" s="34" t="s">
        <v>146</v>
      </c>
      <c r="D163" s="24"/>
      <c r="E163" s="24"/>
      <c r="F163" s="24"/>
      <c r="G163" s="24"/>
      <c r="H163" s="24"/>
    </row>
    <row r="164" spans="1:9" ht="15.75" thickBot="1">
      <c r="A164" s="25" t="s">
        <v>147</v>
      </c>
      <c r="B164" s="33" t="s">
        <v>148</v>
      </c>
      <c r="C164" s="36" t="s">
        <v>149</v>
      </c>
      <c r="D164" s="24"/>
      <c r="E164" s="24"/>
      <c r="F164" s="24"/>
      <c r="G164" s="24"/>
      <c r="H164" s="24"/>
    </row>
    <row r="165" spans="1:9" ht="15.75" thickBot="1">
      <c r="A165" s="25" t="s">
        <v>150</v>
      </c>
      <c r="B165" s="35" t="s">
        <v>151</v>
      </c>
      <c r="C165" s="38" t="s">
        <v>137</v>
      </c>
      <c r="D165" s="24"/>
      <c r="E165" s="24"/>
      <c r="F165" s="24"/>
      <c r="G165" s="24"/>
      <c r="H165" s="24"/>
    </row>
    <row r="166" spans="1:9" ht="15.75" thickBot="1">
      <c r="A166" s="25" t="s">
        <v>152</v>
      </c>
      <c r="B166" s="37" t="s">
        <v>153</v>
      </c>
      <c r="C166" s="38" t="s">
        <v>135</v>
      </c>
      <c r="D166" s="24"/>
      <c r="E166" s="24"/>
      <c r="F166" s="24"/>
      <c r="G166" s="24"/>
      <c r="H166" s="24"/>
    </row>
    <row r="167" spans="1:9" ht="15.75" thickBot="1">
      <c r="A167" s="25" t="s">
        <v>154</v>
      </c>
      <c r="B167" s="39" t="s">
        <v>155</v>
      </c>
      <c r="C167" s="40" t="s">
        <v>156</v>
      </c>
      <c r="D167" s="24"/>
      <c r="E167" s="24"/>
      <c r="F167" s="24"/>
      <c r="G167" s="24"/>
      <c r="H167" s="24"/>
    </row>
    <row r="168" spans="1:9" ht="64.5" thickBot="1">
      <c r="A168" s="25" t="s">
        <v>157</v>
      </c>
      <c r="B168" s="33" t="s">
        <v>158</v>
      </c>
      <c r="C168" s="34" t="s">
        <v>137</v>
      </c>
      <c r="D168" s="24"/>
      <c r="E168" s="24"/>
      <c r="F168" s="24"/>
      <c r="G168" s="24"/>
      <c r="H168" s="24"/>
    </row>
    <row r="169" spans="1:9" ht="18" customHeight="1" thickBot="1">
      <c r="A169" s="25" t="s">
        <v>159</v>
      </c>
      <c r="B169" s="33" t="s">
        <v>160</v>
      </c>
      <c r="C169" s="34" t="s">
        <v>137</v>
      </c>
      <c r="D169" s="24"/>
      <c r="E169" s="24"/>
      <c r="F169" s="24"/>
      <c r="G169" s="24"/>
      <c r="H169" s="24"/>
    </row>
    <row r="170" spans="1:9" ht="39" thickBot="1">
      <c r="A170" s="25" t="s">
        <v>161</v>
      </c>
      <c r="B170" s="33" t="s">
        <v>162</v>
      </c>
      <c r="C170" s="34" t="s">
        <v>137</v>
      </c>
      <c r="D170" s="24"/>
      <c r="E170" s="20"/>
      <c r="F170" s="24"/>
      <c r="G170" s="24"/>
      <c r="H170" s="24"/>
    </row>
    <row r="171" spans="1:9" ht="26.25" thickBot="1">
      <c r="A171" s="25" t="s">
        <v>163</v>
      </c>
      <c r="B171" s="35" t="s">
        <v>164</v>
      </c>
      <c r="C171" s="34" t="s">
        <v>137</v>
      </c>
      <c r="D171" s="24"/>
      <c r="E171" s="24"/>
      <c r="F171" s="24"/>
      <c r="G171" s="24"/>
      <c r="H171" s="24"/>
    </row>
    <row r="172" spans="1:9" ht="26.25" thickBot="1">
      <c r="A172" s="25" t="s">
        <v>165</v>
      </c>
      <c r="B172" s="39" t="s">
        <v>166</v>
      </c>
      <c r="C172" s="34" t="s">
        <v>137</v>
      </c>
      <c r="D172" s="24"/>
      <c r="E172" s="24"/>
      <c r="F172" s="24"/>
      <c r="G172" s="24"/>
      <c r="H172" s="24"/>
    </row>
    <row r="173" spans="1:9" ht="26.25" thickBot="1">
      <c r="A173" s="25" t="s">
        <v>167</v>
      </c>
      <c r="B173" s="33" t="s">
        <v>168</v>
      </c>
      <c r="C173" s="34" t="s">
        <v>137</v>
      </c>
      <c r="D173" s="24"/>
      <c r="E173" s="24"/>
      <c r="F173" s="24"/>
      <c r="G173" s="24"/>
      <c r="H173" s="24"/>
    </row>
    <row r="174" spans="1:9" ht="26.25" thickBot="1">
      <c r="A174" s="25" t="s">
        <v>169</v>
      </c>
      <c r="B174" s="41" t="s">
        <v>170</v>
      </c>
      <c r="C174" s="34" t="s">
        <v>171</v>
      </c>
      <c r="D174" s="24"/>
      <c r="E174" s="24"/>
      <c r="F174" s="24"/>
      <c r="G174" s="24"/>
      <c r="H174" s="24"/>
    </row>
    <row r="175" spans="1:9" ht="15.75" thickBot="1">
      <c r="A175" s="25" t="s">
        <v>172</v>
      </c>
      <c r="B175" s="37" t="s">
        <v>173</v>
      </c>
      <c r="C175" s="42" t="s">
        <v>171</v>
      </c>
      <c r="D175" s="24"/>
      <c r="E175" s="24"/>
      <c r="F175" s="24"/>
      <c r="G175" s="24"/>
      <c r="H175" s="24"/>
    </row>
    <row r="176" spans="1:9" ht="15.75" thickBot="1">
      <c r="A176" s="25" t="s">
        <v>174</v>
      </c>
      <c r="B176" s="37" t="s">
        <v>175</v>
      </c>
      <c r="C176" s="34" t="s">
        <v>171</v>
      </c>
      <c r="D176" s="24"/>
      <c r="E176" s="24"/>
      <c r="F176" s="24"/>
      <c r="G176" s="24"/>
      <c r="H176" s="24"/>
    </row>
    <row r="177" spans="1:8" ht="26.25" thickBot="1">
      <c r="A177" s="25" t="s">
        <v>176</v>
      </c>
      <c r="B177" s="37" t="s">
        <v>177</v>
      </c>
      <c r="C177" s="42" t="s">
        <v>171</v>
      </c>
      <c r="D177" s="24"/>
      <c r="E177" s="24"/>
      <c r="F177" s="24"/>
      <c r="G177" s="24"/>
      <c r="H177" s="24"/>
    </row>
    <row r="178" spans="1:8" ht="15.75" thickBot="1">
      <c r="A178" s="25" t="s">
        <v>178</v>
      </c>
      <c r="B178" s="37" t="s">
        <v>179</v>
      </c>
      <c r="C178" s="34" t="s">
        <v>171</v>
      </c>
      <c r="D178" s="24"/>
      <c r="E178" s="24"/>
      <c r="F178" s="24"/>
      <c r="G178" s="24"/>
      <c r="H178" s="24"/>
    </row>
    <row r="179" spans="1:8" ht="15.75" thickBot="1">
      <c r="A179" s="25" t="s">
        <v>180</v>
      </c>
      <c r="B179" s="37" t="s">
        <v>181</v>
      </c>
      <c r="C179" s="42" t="s">
        <v>171</v>
      </c>
      <c r="D179" s="24"/>
      <c r="E179" s="24"/>
      <c r="F179" s="24"/>
      <c r="G179" s="24"/>
      <c r="H179" s="24"/>
    </row>
    <row r="180" spans="1:8" ht="26.25" thickBot="1">
      <c r="A180" s="25" t="s">
        <v>182</v>
      </c>
      <c r="B180" s="37" t="s">
        <v>183</v>
      </c>
      <c r="C180" s="34" t="s">
        <v>171</v>
      </c>
      <c r="D180" s="24"/>
      <c r="E180" s="24"/>
      <c r="F180" s="24"/>
      <c r="G180" s="24"/>
      <c r="H180" s="24"/>
    </row>
    <row r="181" spans="1:8" ht="15.75" thickBot="1">
      <c r="A181" s="25" t="s">
        <v>184</v>
      </c>
      <c r="B181" s="37" t="s">
        <v>185</v>
      </c>
      <c r="C181" s="36" t="s">
        <v>186</v>
      </c>
      <c r="D181" s="24"/>
      <c r="E181" s="24"/>
      <c r="F181" s="24"/>
      <c r="G181" s="24"/>
      <c r="H181" s="24"/>
    </row>
    <row r="182" spans="1:8" s="18" customFormat="1" ht="17.25" customHeight="1" thickBot="1">
      <c r="A182" s="25" t="s">
        <v>187</v>
      </c>
      <c r="B182" s="37" t="s">
        <v>188</v>
      </c>
      <c r="C182" s="38" t="s">
        <v>189</v>
      </c>
      <c r="D182" s="24"/>
      <c r="E182" s="24"/>
      <c r="F182" s="24"/>
      <c r="G182" s="24"/>
      <c r="H182" s="24"/>
    </row>
    <row r="183" spans="1:8" s="18" customFormat="1" ht="17.25" customHeight="1" thickBot="1">
      <c r="A183" s="25" t="s">
        <v>190</v>
      </c>
      <c r="B183" s="39" t="s">
        <v>191</v>
      </c>
      <c r="C183" s="40" t="s">
        <v>192</v>
      </c>
      <c r="D183" s="24"/>
      <c r="E183" s="24"/>
      <c r="F183" s="24"/>
      <c r="G183" s="24"/>
      <c r="H183" s="24"/>
    </row>
    <row r="184" spans="1:8" s="18" customFormat="1" ht="51.75" thickBot="1">
      <c r="A184" s="25" t="s">
        <v>193</v>
      </c>
      <c r="B184" s="43" t="s">
        <v>194</v>
      </c>
      <c r="C184" s="34" t="s">
        <v>149</v>
      </c>
      <c r="D184" s="24"/>
      <c r="E184" s="24"/>
      <c r="F184" s="24"/>
      <c r="G184" s="24"/>
      <c r="H184" s="24"/>
    </row>
    <row r="185" spans="1:8" s="18" customFormat="1" ht="17.25" customHeight="1" thickBot="1">
      <c r="A185" s="25" t="s">
        <v>195</v>
      </c>
      <c r="B185" s="33" t="s">
        <v>196</v>
      </c>
      <c r="C185" s="34" t="s">
        <v>137</v>
      </c>
      <c r="D185" s="24"/>
      <c r="E185" s="24"/>
      <c r="F185" s="24"/>
      <c r="G185" s="24"/>
      <c r="H185" s="24"/>
    </row>
    <row r="186" spans="1:8" s="18" customFormat="1" ht="17.25" customHeight="1" thickBot="1">
      <c r="A186" s="25" t="s">
        <v>197</v>
      </c>
      <c r="B186" s="35" t="s">
        <v>198</v>
      </c>
      <c r="C186" s="36" t="s">
        <v>199</v>
      </c>
      <c r="D186" s="24"/>
      <c r="E186" s="24"/>
      <c r="F186" s="24"/>
      <c r="G186" s="24"/>
      <c r="H186" s="24"/>
    </row>
    <row r="187" spans="1:8" s="18" customFormat="1" ht="17.25" customHeight="1" thickBot="1">
      <c r="A187" s="25" t="s">
        <v>200</v>
      </c>
      <c r="B187" s="37" t="s">
        <v>201</v>
      </c>
      <c r="C187" s="38" t="s">
        <v>199</v>
      </c>
      <c r="D187" s="24"/>
      <c r="E187" s="24"/>
      <c r="F187" s="24"/>
      <c r="G187" s="24"/>
      <c r="H187" s="24"/>
    </row>
    <row r="188" spans="1:8" s="18" customFormat="1" ht="17.25" customHeight="1" thickBot="1">
      <c r="A188" s="25" t="s">
        <v>202</v>
      </c>
      <c r="B188" s="37" t="s">
        <v>203</v>
      </c>
      <c r="C188" s="38" t="s">
        <v>137</v>
      </c>
      <c r="D188" s="24"/>
      <c r="E188" s="24"/>
      <c r="F188" s="24"/>
      <c r="G188" s="24"/>
      <c r="H188" s="24"/>
    </row>
    <row r="189" spans="1:8" s="18" customFormat="1" ht="17.25" customHeight="1" thickBot="1">
      <c r="A189" s="25" t="s">
        <v>204</v>
      </c>
      <c r="B189" s="37" t="s">
        <v>205</v>
      </c>
      <c r="C189" s="38" t="s">
        <v>199</v>
      </c>
      <c r="D189" s="24"/>
      <c r="E189" s="24"/>
      <c r="F189" s="24"/>
      <c r="G189" s="24"/>
      <c r="H189" s="24"/>
    </row>
    <row r="190" spans="1:8" s="18" customFormat="1" ht="28.5" customHeight="1" thickBot="1">
      <c r="A190" s="25" t="s">
        <v>206</v>
      </c>
      <c r="B190" s="44" t="s">
        <v>207</v>
      </c>
      <c r="C190" s="40" t="s">
        <v>137</v>
      </c>
      <c r="D190" s="24"/>
      <c r="E190" s="24"/>
      <c r="F190" s="24"/>
      <c r="G190" s="24"/>
      <c r="H190" s="24"/>
    </row>
    <row r="191" spans="1:8" s="18" customFormat="1" ht="17.25" customHeight="1" thickBot="1">
      <c r="A191" s="25" t="s">
        <v>208</v>
      </c>
      <c r="B191" s="39" t="s">
        <v>209</v>
      </c>
      <c r="C191" s="45" t="s">
        <v>137</v>
      </c>
      <c r="D191" s="24"/>
      <c r="E191" s="24"/>
      <c r="F191" s="24"/>
      <c r="G191" s="24"/>
      <c r="H191" s="24"/>
    </row>
    <row r="192" spans="1:8" s="18" customFormat="1" ht="29.25" customHeight="1" thickBot="1">
      <c r="A192" s="25" t="s">
        <v>210</v>
      </c>
      <c r="B192" s="43" t="s">
        <v>211</v>
      </c>
      <c r="C192" s="34" t="s">
        <v>135</v>
      </c>
      <c r="D192" s="24"/>
      <c r="E192" s="24"/>
      <c r="F192" s="24"/>
      <c r="G192" s="24"/>
      <c r="H192" s="24"/>
    </row>
    <row r="193" spans="1:8" s="18" customFormat="1" ht="30" customHeight="1" thickBot="1">
      <c r="A193" s="25" t="s">
        <v>212</v>
      </c>
      <c r="B193" s="46" t="s">
        <v>213</v>
      </c>
      <c r="C193" s="34" t="s">
        <v>214</v>
      </c>
      <c r="D193" s="24"/>
      <c r="E193" s="24"/>
      <c r="F193" s="24"/>
      <c r="G193" s="24"/>
      <c r="H193" s="24"/>
    </row>
    <row r="194" spans="1:8" s="18" customFormat="1" ht="17.25" customHeight="1" thickBot="1">
      <c r="A194" s="25" t="s">
        <v>215</v>
      </c>
      <c r="B194" s="35" t="s">
        <v>216</v>
      </c>
      <c r="C194" s="47" t="s">
        <v>199</v>
      </c>
      <c r="D194" s="24"/>
      <c r="E194" s="24"/>
      <c r="F194" s="24"/>
      <c r="G194" s="24"/>
      <c r="H194" s="24"/>
    </row>
    <row r="195" spans="1:8" s="18" customFormat="1" ht="17.25" customHeight="1" thickBot="1">
      <c r="A195" s="25" t="s">
        <v>217</v>
      </c>
      <c r="B195" s="48" t="s">
        <v>218</v>
      </c>
      <c r="C195" s="34" t="s">
        <v>219</v>
      </c>
      <c r="D195" s="24"/>
      <c r="E195" s="24"/>
      <c r="F195" s="24"/>
      <c r="G195" s="24"/>
      <c r="H195" s="24"/>
    </row>
    <row r="196" spans="1:8" s="18" customFormat="1" ht="57" customHeight="1" thickBot="1">
      <c r="A196" s="25" t="s">
        <v>220</v>
      </c>
      <c r="B196" s="49" t="s">
        <v>221</v>
      </c>
      <c r="C196" s="42" t="s">
        <v>222</v>
      </c>
      <c r="D196" s="24"/>
      <c r="E196" s="24"/>
      <c r="F196" s="24"/>
      <c r="G196" s="24"/>
      <c r="H196" s="24"/>
    </row>
    <row r="197" spans="1:8" s="18" customFormat="1" ht="17.25" customHeight="1" thickBot="1">
      <c r="A197" s="25" t="s">
        <v>223</v>
      </c>
      <c r="B197" s="33" t="s">
        <v>224</v>
      </c>
      <c r="C197" s="34" t="s">
        <v>225</v>
      </c>
      <c r="D197" s="24"/>
      <c r="E197" s="24"/>
      <c r="F197" s="24"/>
      <c r="G197" s="24"/>
      <c r="H197" s="24"/>
    </row>
    <row r="198" spans="1:8" s="18" customFormat="1" ht="17.25" customHeight="1" thickBot="1">
      <c r="A198" s="25" t="s">
        <v>226</v>
      </c>
      <c r="B198" s="41" t="s">
        <v>227</v>
      </c>
      <c r="C198" s="42" t="s">
        <v>228</v>
      </c>
      <c r="D198" s="24"/>
      <c r="E198" s="24"/>
      <c r="F198" s="24"/>
      <c r="G198" s="24"/>
      <c r="H198" s="24"/>
    </row>
    <row r="199" spans="1:8" s="18" customFormat="1" ht="17.25" customHeight="1" thickBot="1">
      <c r="A199" s="25" t="s">
        <v>229</v>
      </c>
      <c r="B199" s="50" t="s">
        <v>230</v>
      </c>
      <c r="C199" s="34" t="s">
        <v>222</v>
      </c>
      <c r="D199" s="24"/>
      <c r="E199" s="24"/>
      <c r="F199" s="24"/>
      <c r="G199" s="24"/>
      <c r="H199" s="24"/>
    </row>
    <row r="200" spans="1:8" s="18" customFormat="1" ht="17.25" customHeight="1" thickBot="1">
      <c r="A200" s="25" t="s">
        <v>231</v>
      </c>
      <c r="B200" s="50" t="s">
        <v>232</v>
      </c>
      <c r="C200" s="34" t="s">
        <v>225</v>
      </c>
      <c r="D200" s="24"/>
      <c r="E200" s="24"/>
      <c r="F200" s="24"/>
      <c r="G200" s="24"/>
      <c r="H200" s="24"/>
    </row>
    <row r="201" spans="1:8" s="18" customFormat="1" ht="17.25" customHeight="1" thickBot="1">
      <c r="A201" s="51" t="s">
        <v>233</v>
      </c>
      <c r="B201" s="24" t="s">
        <v>234</v>
      </c>
      <c r="C201" s="24" t="s">
        <v>235</v>
      </c>
      <c r="D201" s="52">
        <f>D202+D203+D204</f>
        <v>0</v>
      </c>
      <c r="E201" s="52">
        <f>E202+E203+E204</f>
        <v>0</v>
      </c>
      <c r="F201" s="52">
        <f>F202+F203+F204</f>
        <v>0</v>
      </c>
      <c r="G201" s="52">
        <f>G202+G203+G204</f>
        <v>0</v>
      </c>
      <c r="H201" s="52">
        <f>H202+H203+H204</f>
        <v>0</v>
      </c>
    </row>
    <row r="202" spans="1:8" s="18" customFormat="1" ht="17.25" customHeight="1" thickBot="1">
      <c r="A202" s="51" t="s">
        <v>236</v>
      </c>
      <c r="B202" s="53" t="s">
        <v>237</v>
      </c>
      <c r="C202" s="20" t="s">
        <v>235</v>
      </c>
      <c r="D202" s="20"/>
      <c r="E202" s="20"/>
      <c r="F202" s="20"/>
      <c r="G202" s="20"/>
      <c r="H202" s="20"/>
    </row>
    <row r="203" spans="1:8" s="18" customFormat="1" ht="17.25" customHeight="1" thickBot="1">
      <c r="A203" s="54" t="s">
        <v>238</v>
      </c>
      <c r="B203" s="55" t="s">
        <v>239</v>
      </c>
      <c r="C203" s="55" t="s">
        <v>235</v>
      </c>
      <c r="D203" s="20"/>
      <c r="E203" s="20"/>
      <c r="F203" s="20"/>
      <c r="G203" s="20"/>
      <c r="H203" s="20"/>
    </row>
    <row r="204" spans="1:8" s="18" customFormat="1" ht="17.25" customHeight="1" thickBot="1">
      <c r="A204" s="51" t="s">
        <v>240</v>
      </c>
      <c r="B204" s="53" t="s">
        <v>241</v>
      </c>
      <c r="C204" s="53" t="s">
        <v>235</v>
      </c>
      <c r="D204" s="20"/>
      <c r="E204" s="20"/>
      <c r="F204" s="20"/>
      <c r="G204" s="20"/>
      <c r="H204" s="20"/>
    </row>
    <row r="205" spans="1:8" s="18" customFormat="1" ht="27" customHeight="1" thickBot="1">
      <c r="A205" s="25" t="s">
        <v>242</v>
      </c>
      <c r="B205" s="24" t="s">
        <v>243</v>
      </c>
      <c r="C205" s="24" t="s">
        <v>244</v>
      </c>
      <c r="D205" s="24"/>
      <c r="E205" s="24"/>
      <c r="F205" s="24"/>
      <c r="G205" s="24"/>
      <c r="H205" s="24"/>
    </row>
    <row r="206" spans="1:8" ht="39" customHeight="1" thickBot="1">
      <c r="A206" s="101"/>
      <c r="B206" s="101"/>
      <c r="C206" s="101"/>
      <c r="D206" s="101"/>
      <c r="E206" s="101"/>
      <c r="F206" s="101"/>
      <c r="G206" s="101"/>
      <c r="H206" s="101"/>
    </row>
    <row r="207" spans="1:8" ht="27" customHeight="1" thickBot="1">
      <c r="A207" s="92" t="s">
        <v>1</v>
      </c>
      <c r="B207" s="92" t="s">
        <v>2</v>
      </c>
      <c r="C207" s="92" t="s">
        <v>3</v>
      </c>
      <c r="D207" s="1" t="s">
        <v>4</v>
      </c>
      <c r="E207" s="1" t="s">
        <v>5</v>
      </c>
      <c r="F207" s="94" t="s">
        <v>6</v>
      </c>
      <c r="G207" s="95"/>
      <c r="H207" s="96"/>
    </row>
    <row r="208" spans="1:8" ht="15.75" thickBot="1">
      <c r="A208" s="93"/>
      <c r="B208" s="93"/>
      <c r="C208" s="93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.75" thickBot="1">
      <c r="A209" s="13" t="s">
        <v>245</v>
      </c>
      <c r="B209" s="94" t="s">
        <v>246</v>
      </c>
      <c r="C209" s="97"/>
      <c r="D209" s="97"/>
      <c r="E209" s="97"/>
      <c r="F209" s="97"/>
      <c r="G209" s="97"/>
      <c r="H209" s="97"/>
    </row>
    <row r="210" spans="1:8" ht="33.75" customHeight="1" thickBot="1">
      <c r="A210" s="114">
        <v>1</v>
      </c>
      <c r="B210" s="5" t="s">
        <v>247</v>
      </c>
      <c r="C210" s="5" t="s">
        <v>60</v>
      </c>
      <c r="D210" s="12"/>
      <c r="E210" s="9">
        <f>D210*E211*E212/10000</f>
        <v>0</v>
      </c>
      <c r="F210" s="9">
        <f>E210*F211*F212/10000</f>
        <v>0</v>
      </c>
      <c r="G210" s="9">
        <f>F210*G211*G212/10000</f>
        <v>0</v>
      </c>
      <c r="H210" s="9">
        <f>G210*H211*H212/10000</f>
        <v>0</v>
      </c>
    </row>
    <row r="211" spans="1:8" ht="32.25" customHeight="1" thickBot="1">
      <c r="A211" s="115"/>
      <c r="B211" s="5" t="s">
        <v>248</v>
      </c>
      <c r="C211" s="5" t="s">
        <v>249</v>
      </c>
      <c r="D211" s="12"/>
      <c r="E211" s="12"/>
      <c r="F211" s="12"/>
      <c r="G211" s="12"/>
      <c r="H211" s="12"/>
    </row>
    <row r="212" spans="1:8" ht="30" customHeight="1" thickBot="1">
      <c r="A212" s="116"/>
      <c r="B212" s="5" t="s">
        <v>61</v>
      </c>
      <c r="C212" s="5" t="s">
        <v>58</v>
      </c>
      <c r="D212" s="12"/>
      <c r="E212" s="12"/>
      <c r="F212" s="12"/>
      <c r="G212" s="12"/>
      <c r="H212" s="12"/>
    </row>
    <row r="213" spans="1:8" ht="41.25" customHeight="1" thickBot="1">
      <c r="A213" s="114">
        <v>2</v>
      </c>
      <c r="B213" s="5" t="s">
        <v>250</v>
      </c>
      <c r="C213" s="5" t="s">
        <v>60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>
      <c r="A214" s="115"/>
      <c r="B214" s="5" t="s">
        <v>251</v>
      </c>
      <c r="C214" s="5" t="s">
        <v>249</v>
      </c>
      <c r="D214" s="12"/>
      <c r="E214" s="12"/>
      <c r="F214" s="12"/>
      <c r="G214" s="12"/>
      <c r="H214" s="12"/>
    </row>
    <row r="215" spans="1:8" ht="37.5" customHeight="1" thickBot="1">
      <c r="A215" s="116"/>
      <c r="B215" s="5" t="s">
        <v>61</v>
      </c>
      <c r="C215" s="5" t="s">
        <v>58</v>
      </c>
      <c r="D215" s="12"/>
      <c r="E215" s="12"/>
      <c r="F215" s="12"/>
      <c r="G215" s="12"/>
      <c r="H215" s="12"/>
    </row>
    <row r="216" spans="1:8" ht="26.25" thickBot="1">
      <c r="A216" s="129" t="s">
        <v>33</v>
      </c>
      <c r="B216" s="24" t="s">
        <v>252</v>
      </c>
      <c r="C216" s="24" t="s">
        <v>60</v>
      </c>
      <c r="D216" s="28">
        <v>13775.5</v>
      </c>
      <c r="E216" s="9">
        <v>14108.1</v>
      </c>
      <c r="F216" s="9">
        <v>14477.3</v>
      </c>
      <c r="G216" s="9">
        <v>14914.9</v>
      </c>
      <c r="H216" s="9">
        <v>15578.3</v>
      </c>
    </row>
    <row r="217" spans="1:8" ht="26.25" thickBot="1">
      <c r="A217" s="130"/>
      <c r="B217" s="24" t="s">
        <v>253</v>
      </c>
      <c r="C217" s="24" t="s">
        <v>249</v>
      </c>
      <c r="D217" s="28">
        <v>153.69999999999999</v>
      </c>
      <c r="E217" s="12">
        <v>101.2</v>
      </c>
      <c r="F217" s="12">
        <v>101.3</v>
      </c>
      <c r="G217" s="12">
        <v>101.5</v>
      </c>
      <c r="H217" s="12">
        <v>102.2</v>
      </c>
    </row>
    <row r="218" spans="1:8" ht="27.75" customHeight="1" thickBot="1">
      <c r="A218" s="131"/>
      <c r="B218" s="24" t="s">
        <v>61</v>
      </c>
      <c r="C218" s="24" t="s">
        <v>58</v>
      </c>
      <c r="D218" s="28">
        <v>153.69999999999999</v>
      </c>
      <c r="E218" s="12">
        <v>101.2</v>
      </c>
      <c r="F218" s="12">
        <v>101.3</v>
      </c>
      <c r="G218" s="12">
        <v>101.5</v>
      </c>
      <c r="H218" s="12">
        <v>102.2</v>
      </c>
    </row>
    <row r="219" spans="1:8" ht="42.75" customHeight="1" thickBot="1">
      <c r="A219" s="132"/>
      <c r="B219" s="132"/>
      <c r="C219" s="132"/>
      <c r="D219" s="132"/>
      <c r="E219" s="132"/>
      <c r="F219" s="132"/>
      <c r="G219" s="132"/>
      <c r="H219" s="132"/>
    </row>
    <row r="220" spans="1:8" ht="24.75" customHeight="1" thickBot="1">
      <c r="A220" s="133" t="s">
        <v>1</v>
      </c>
      <c r="B220" s="133" t="s">
        <v>2</v>
      </c>
      <c r="C220" s="133" t="s">
        <v>3</v>
      </c>
      <c r="D220" s="86" t="s">
        <v>4</v>
      </c>
      <c r="E220" s="86" t="s">
        <v>5</v>
      </c>
      <c r="F220" s="135" t="s">
        <v>6</v>
      </c>
      <c r="G220" s="136"/>
      <c r="H220" s="137"/>
    </row>
    <row r="221" spans="1:8" ht="15.75" thickBot="1">
      <c r="A221" s="134"/>
      <c r="B221" s="134"/>
      <c r="C221" s="134"/>
      <c r="D221" s="17">
        <v>2016</v>
      </c>
      <c r="E221" s="87">
        <v>2017</v>
      </c>
      <c r="F221" s="17">
        <v>2018</v>
      </c>
      <c r="G221" s="17">
        <v>2019</v>
      </c>
      <c r="H221" s="17">
        <v>2020</v>
      </c>
    </row>
    <row r="222" spans="1:8" ht="15.75" thickBot="1">
      <c r="A222" s="32" t="s">
        <v>254</v>
      </c>
      <c r="B222" s="126" t="s">
        <v>255</v>
      </c>
      <c r="C222" s="127"/>
      <c r="D222" s="127"/>
      <c r="E222" s="127"/>
      <c r="F222" s="127"/>
      <c r="G222" s="127"/>
      <c r="H222" s="128"/>
    </row>
    <row r="223" spans="1:8" ht="41.25" customHeight="1" thickBot="1">
      <c r="A223" s="129">
        <v>1</v>
      </c>
      <c r="B223" s="24" t="s">
        <v>256</v>
      </c>
      <c r="C223" s="24" t="s">
        <v>60</v>
      </c>
      <c r="D223" s="28">
        <v>25761.5</v>
      </c>
      <c r="E223" s="28">
        <v>22261</v>
      </c>
      <c r="F223" s="28">
        <v>33262.699999999997</v>
      </c>
      <c r="G223" s="28">
        <v>84481</v>
      </c>
      <c r="H223" s="28">
        <v>130853.9</v>
      </c>
    </row>
    <row r="224" spans="1:8" ht="51.75" customHeight="1" thickBot="1">
      <c r="A224" s="130"/>
      <c r="B224" s="24" t="s">
        <v>257</v>
      </c>
      <c r="C224" s="24" t="s">
        <v>56</v>
      </c>
      <c r="D224" s="28"/>
      <c r="E224" s="28"/>
      <c r="F224" s="28"/>
      <c r="G224" s="28"/>
      <c r="H224" s="28"/>
    </row>
    <row r="225" spans="1:8" ht="26.25" thickBot="1">
      <c r="A225" s="131"/>
      <c r="B225" s="24" t="s">
        <v>61</v>
      </c>
      <c r="C225" s="24" t="s">
        <v>58</v>
      </c>
      <c r="D225" s="28"/>
      <c r="E225" s="28"/>
      <c r="F225" s="28"/>
      <c r="G225" s="28"/>
      <c r="H225" s="28"/>
    </row>
    <row r="226" spans="1:8" ht="26.25" customHeight="1" thickBot="1">
      <c r="A226" s="25" t="s">
        <v>258</v>
      </c>
      <c r="B226" s="24" t="s">
        <v>259</v>
      </c>
      <c r="C226" s="24" t="s">
        <v>60</v>
      </c>
      <c r="D226" s="28"/>
      <c r="E226" s="28"/>
      <c r="F226" s="28"/>
      <c r="G226" s="28"/>
      <c r="H226" s="28"/>
    </row>
    <row r="227" spans="1:8" ht="26.25" thickBot="1">
      <c r="A227" s="25" t="s">
        <v>260</v>
      </c>
      <c r="B227" s="24" t="s">
        <v>261</v>
      </c>
      <c r="C227" s="24" t="s">
        <v>60</v>
      </c>
      <c r="D227" s="28"/>
      <c r="E227" s="28"/>
      <c r="F227" s="28"/>
      <c r="G227" s="28"/>
      <c r="H227" s="28"/>
    </row>
    <row r="228" spans="1:8" ht="26.25" thickBot="1">
      <c r="A228" s="25" t="s">
        <v>262</v>
      </c>
      <c r="B228" s="24" t="s">
        <v>263</v>
      </c>
      <c r="C228" s="24" t="s">
        <v>60</v>
      </c>
      <c r="D228" s="28"/>
      <c r="E228" s="28"/>
      <c r="F228" s="28"/>
      <c r="G228" s="28"/>
      <c r="H228" s="28"/>
    </row>
    <row r="229" spans="1:8" ht="27" customHeight="1" thickBot="1">
      <c r="A229" s="25" t="s">
        <v>264</v>
      </c>
      <c r="B229" s="24" t="s">
        <v>265</v>
      </c>
      <c r="C229" s="24" t="s">
        <v>60</v>
      </c>
      <c r="D229" s="28"/>
      <c r="E229" s="28"/>
      <c r="F229" s="28"/>
      <c r="G229" s="28"/>
      <c r="H229" s="28"/>
    </row>
    <row r="230" spans="1:8" ht="27.75" customHeight="1" thickBot="1">
      <c r="A230" s="25" t="s">
        <v>266</v>
      </c>
      <c r="B230" s="24" t="s">
        <v>267</v>
      </c>
      <c r="C230" s="24" t="s">
        <v>60</v>
      </c>
      <c r="D230" s="28"/>
      <c r="E230" s="28"/>
      <c r="F230" s="28"/>
      <c r="G230" s="28"/>
      <c r="H230" s="28"/>
    </row>
    <row r="231" spans="1:8" ht="42.75" customHeight="1" thickBot="1">
      <c r="A231" s="25" t="s">
        <v>268</v>
      </c>
      <c r="B231" s="24" t="s">
        <v>269</v>
      </c>
      <c r="C231" s="24" t="s">
        <v>60</v>
      </c>
      <c r="D231" s="28"/>
      <c r="E231" s="28"/>
      <c r="F231" s="28"/>
      <c r="G231" s="28"/>
      <c r="H231" s="28"/>
    </row>
    <row r="232" spans="1:8" ht="27" customHeight="1" thickBot="1">
      <c r="A232" s="25" t="s">
        <v>270</v>
      </c>
      <c r="B232" s="24" t="s">
        <v>271</v>
      </c>
      <c r="C232" s="24" t="s">
        <v>60</v>
      </c>
      <c r="D232" s="28"/>
      <c r="E232" s="28"/>
      <c r="F232" s="28"/>
      <c r="G232" s="28"/>
      <c r="H232" s="28"/>
    </row>
    <row r="233" spans="1:8" ht="27" customHeight="1" thickBot="1">
      <c r="A233" s="25" t="s">
        <v>242</v>
      </c>
      <c r="B233" s="24" t="s">
        <v>272</v>
      </c>
      <c r="C233" s="24" t="s">
        <v>60</v>
      </c>
      <c r="D233" s="28"/>
      <c r="E233" s="28"/>
      <c r="F233" s="28"/>
      <c r="G233" s="28"/>
      <c r="H233" s="28"/>
    </row>
    <row r="234" spans="1:8" ht="31.5" customHeight="1" thickBot="1">
      <c r="A234" s="56" t="s">
        <v>33</v>
      </c>
      <c r="B234" s="57" t="s">
        <v>273</v>
      </c>
      <c r="C234" s="58" t="s">
        <v>60</v>
      </c>
      <c r="D234" s="28">
        <v>25761.5</v>
      </c>
      <c r="E234" s="28">
        <v>22261</v>
      </c>
      <c r="F234" s="28">
        <v>33262.699999999997</v>
      </c>
      <c r="G234" s="28">
        <v>84481</v>
      </c>
      <c r="H234" s="28">
        <v>130853.9</v>
      </c>
    </row>
    <row r="235" spans="1:8" ht="27" customHeight="1" thickBot="1">
      <c r="A235" s="11" t="s">
        <v>65</v>
      </c>
      <c r="B235" s="5" t="s">
        <v>274</v>
      </c>
      <c r="C235" s="5" t="s">
        <v>60</v>
      </c>
      <c r="D235" s="9"/>
      <c r="E235" s="9"/>
      <c r="F235" s="9"/>
      <c r="G235" s="9"/>
      <c r="H235" s="9"/>
    </row>
    <row r="236" spans="1:8" ht="15.75" customHeight="1" thickBot="1">
      <c r="A236" s="11" t="s">
        <v>67</v>
      </c>
      <c r="B236" s="5" t="s">
        <v>275</v>
      </c>
      <c r="C236" s="5"/>
      <c r="D236" s="28">
        <v>25761.5</v>
      </c>
      <c r="E236" s="28">
        <v>22261</v>
      </c>
      <c r="F236" s="28">
        <v>33262.699999999997</v>
      </c>
      <c r="G236" s="28">
        <v>84481</v>
      </c>
      <c r="H236" s="28">
        <v>130853.9</v>
      </c>
    </row>
    <row r="237" spans="1:8" ht="24.75" customHeight="1" thickBot="1">
      <c r="A237" s="114" t="s">
        <v>276</v>
      </c>
      <c r="B237" s="60" t="s">
        <v>277</v>
      </c>
      <c r="C237" s="5" t="s">
        <v>60</v>
      </c>
      <c r="D237" s="9"/>
      <c r="E237" s="9"/>
      <c r="F237" s="9"/>
      <c r="G237" s="9"/>
      <c r="H237" s="9"/>
    </row>
    <row r="238" spans="1:8" ht="24.75" customHeight="1" thickBot="1">
      <c r="A238" s="116"/>
      <c r="B238" s="60" t="s">
        <v>278</v>
      </c>
      <c r="C238" s="5" t="s">
        <v>60</v>
      </c>
      <c r="D238" s="9"/>
      <c r="E238" s="9"/>
      <c r="F238" s="9"/>
      <c r="G238" s="9"/>
      <c r="H238" s="9"/>
    </row>
    <row r="239" spans="1:8" ht="31.5" customHeight="1" thickBot="1">
      <c r="A239" s="11" t="s">
        <v>279</v>
      </c>
      <c r="B239" s="60" t="s">
        <v>280</v>
      </c>
      <c r="C239" s="5" t="s">
        <v>60</v>
      </c>
      <c r="D239" s="9">
        <f t="shared" ref="D239:H239" si="4">D240+D241+D242</f>
        <v>0</v>
      </c>
      <c r="E239" s="9">
        <f t="shared" si="4"/>
        <v>0</v>
      </c>
      <c r="F239" s="9">
        <f t="shared" si="4"/>
        <v>0</v>
      </c>
      <c r="G239" s="9">
        <f t="shared" si="4"/>
        <v>0</v>
      </c>
      <c r="H239" s="9">
        <f t="shared" si="4"/>
        <v>0</v>
      </c>
    </row>
    <row r="240" spans="1:8" ht="31.5" customHeight="1" thickBot="1">
      <c r="A240" s="11" t="s">
        <v>281</v>
      </c>
      <c r="B240" s="61" t="s">
        <v>282</v>
      </c>
      <c r="C240" s="5" t="s">
        <v>60</v>
      </c>
      <c r="D240" s="9"/>
      <c r="E240" s="9"/>
      <c r="F240" s="9"/>
      <c r="G240" s="9"/>
      <c r="H240" s="9"/>
    </row>
    <row r="241" spans="1:8" ht="31.5" customHeight="1" thickBot="1">
      <c r="A241" s="11" t="s">
        <v>283</v>
      </c>
      <c r="B241" s="61" t="s">
        <v>284</v>
      </c>
      <c r="C241" s="5" t="s">
        <v>60</v>
      </c>
      <c r="D241" s="9"/>
      <c r="E241" s="9"/>
      <c r="F241" s="9"/>
      <c r="G241" s="9"/>
      <c r="H241" s="9"/>
    </row>
    <row r="242" spans="1:8" ht="40.5" customHeight="1" thickBot="1">
      <c r="A242" s="11" t="s">
        <v>285</v>
      </c>
      <c r="B242" s="61" t="s">
        <v>286</v>
      </c>
      <c r="C242" s="5" t="s">
        <v>60</v>
      </c>
      <c r="D242" s="9"/>
      <c r="E242" s="9"/>
      <c r="F242" s="9"/>
      <c r="G242" s="9"/>
      <c r="H242" s="9"/>
    </row>
    <row r="243" spans="1:8" ht="25.5" customHeight="1" thickBot="1">
      <c r="A243" s="11" t="s">
        <v>287</v>
      </c>
      <c r="B243" s="60" t="s">
        <v>288</v>
      </c>
      <c r="C243" s="5" t="s">
        <v>60</v>
      </c>
      <c r="D243" s="9"/>
      <c r="E243" s="9"/>
      <c r="F243" s="9"/>
      <c r="G243" s="9"/>
      <c r="H243" s="9"/>
    </row>
    <row r="244" spans="1:8" ht="26.25" customHeight="1" thickBot="1">
      <c r="A244" s="11" t="s">
        <v>289</v>
      </c>
      <c r="B244" s="60" t="s">
        <v>290</v>
      </c>
      <c r="C244" s="5" t="s">
        <v>60</v>
      </c>
      <c r="D244" s="9">
        <f>D236-D237-D238-D239-D243</f>
        <v>25761.5</v>
      </c>
      <c r="E244" s="9">
        <f>E236-E237-E238-E239-E243</f>
        <v>22261</v>
      </c>
      <c r="F244" s="9">
        <f>F236-F237-F238-F239-F243</f>
        <v>33262.699999999997</v>
      </c>
      <c r="G244" s="9">
        <f>G236-G237-G238-G239-G243</f>
        <v>84481</v>
      </c>
      <c r="H244" s="9">
        <f>H236-H237-H238-H239-H243</f>
        <v>130853.9</v>
      </c>
    </row>
    <row r="245" spans="1:8" ht="40.5" hidden="1" customHeight="1" thickBot="1">
      <c r="A245" s="101"/>
      <c r="B245" s="101"/>
      <c r="C245" s="101"/>
      <c r="D245" s="101"/>
      <c r="E245" s="101"/>
      <c r="F245" s="101"/>
      <c r="G245" s="101"/>
      <c r="H245" s="101"/>
    </row>
    <row r="246" spans="1:8" ht="27.75" hidden="1" customHeight="1" thickBot="1">
      <c r="A246" s="92" t="s">
        <v>1</v>
      </c>
      <c r="B246" s="92" t="s">
        <v>2</v>
      </c>
      <c r="C246" s="92" t="s">
        <v>3</v>
      </c>
      <c r="D246" s="1" t="s">
        <v>4</v>
      </c>
      <c r="E246" s="1" t="s">
        <v>5</v>
      </c>
      <c r="F246" s="94" t="s">
        <v>6</v>
      </c>
      <c r="G246" s="95"/>
      <c r="H246" s="96"/>
    </row>
    <row r="247" spans="1:8" ht="15.75" hidden="1" thickBot="1">
      <c r="A247" s="93"/>
      <c r="B247" s="93"/>
      <c r="C247" s="93"/>
      <c r="D247" s="2">
        <v>2016</v>
      </c>
      <c r="E247" s="3">
        <v>2017</v>
      </c>
      <c r="F247" s="2">
        <v>2018</v>
      </c>
      <c r="G247" s="2">
        <v>2019</v>
      </c>
      <c r="H247" s="2">
        <v>2020</v>
      </c>
    </row>
    <row r="248" spans="1:8" ht="18.75" hidden="1" customHeight="1" thickBot="1">
      <c r="A248" s="13" t="s">
        <v>291</v>
      </c>
      <c r="B248" s="94" t="s">
        <v>292</v>
      </c>
      <c r="C248" s="97"/>
      <c r="D248" s="97"/>
      <c r="E248" s="97"/>
      <c r="F248" s="97"/>
      <c r="G248" s="97"/>
      <c r="H248" s="98"/>
    </row>
    <row r="249" spans="1:8" ht="20.25" hidden="1" customHeight="1">
      <c r="A249" s="138">
        <v>1</v>
      </c>
      <c r="B249" s="141" t="s">
        <v>293</v>
      </c>
      <c r="C249" s="141" t="s">
        <v>60</v>
      </c>
      <c r="D249" s="143">
        <v>25061</v>
      </c>
      <c r="E249" s="145">
        <v>30415.4</v>
      </c>
      <c r="F249" s="145">
        <f>E249*F251*F252/10000</f>
        <v>0</v>
      </c>
      <c r="G249" s="145">
        <f>F249*G251*G252/10000</f>
        <v>0</v>
      </c>
      <c r="H249" s="145">
        <f>G249*H251*H252/10000</f>
        <v>0</v>
      </c>
    </row>
    <row r="250" spans="1:8" ht="18.75" hidden="1" customHeight="1" thickBot="1">
      <c r="A250" s="139"/>
      <c r="B250" s="142"/>
      <c r="C250" s="142"/>
      <c r="D250" s="144"/>
      <c r="E250" s="146"/>
      <c r="F250" s="146"/>
      <c r="G250" s="146"/>
      <c r="H250" s="146"/>
    </row>
    <row r="251" spans="1:8" ht="52.5" hidden="1" customHeight="1" thickBot="1">
      <c r="A251" s="139"/>
      <c r="B251" s="62" t="s">
        <v>63</v>
      </c>
      <c r="C251" s="63" t="s">
        <v>56</v>
      </c>
      <c r="D251" s="64"/>
      <c r="E251" s="64"/>
      <c r="F251" s="64"/>
      <c r="G251" s="64"/>
      <c r="H251" s="64"/>
    </row>
    <row r="252" spans="1:8" ht="33" hidden="1" customHeight="1" thickBot="1">
      <c r="A252" s="140"/>
      <c r="B252" s="62" t="s">
        <v>61</v>
      </c>
      <c r="C252" s="63" t="s">
        <v>58</v>
      </c>
      <c r="D252" s="64"/>
      <c r="E252" s="64"/>
      <c r="F252" s="64"/>
      <c r="G252" s="64"/>
      <c r="H252" s="64"/>
    </row>
    <row r="253" spans="1:8" ht="30.75" hidden="1" customHeight="1" thickBot="1">
      <c r="A253" s="11">
        <v>2</v>
      </c>
      <c r="B253" s="5" t="s">
        <v>294</v>
      </c>
      <c r="C253" s="5" t="s">
        <v>295</v>
      </c>
      <c r="D253" s="65"/>
      <c r="E253" s="85">
        <v>1424.5</v>
      </c>
      <c r="F253" s="65"/>
      <c r="G253" s="65"/>
      <c r="H253" s="65"/>
    </row>
    <row r="254" spans="1:8" ht="15.75" hidden="1" customHeight="1" thickBot="1">
      <c r="A254" s="114" t="s">
        <v>260</v>
      </c>
      <c r="B254" s="66" t="s">
        <v>296</v>
      </c>
      <c r="C254" s="5" t="s">
        <v>295</v>
      </c>
      <c r="D254" s="67"/>
      <c r="E254" s="67"/>
      <c r="F254" s="67"/>
      <c r="G254" s="67"/>
      <c r="H254" s="67"/>
    </row>
    <row r="255" spans="1:8" ht="26.25" hidden="1" thickBot="1">
      <c r="A255" s="115"/>
      <c r="B255" s="68" t="s">
        <v>297</v>
      </c>
      <c r="C255" s="5" t="s">
        <v>295</v>
      </c>
      <c r="D255" s="65"/>
      <c r="E255" s="65"/>
      <c r="F255" s="65"/>
      <c r="G255" s="65"/>
      <c r="H255" s="65"/>
    </row>
    <row r="256" spans="1:8" ht="27" hidden="1" customHeight="1" thickBot="1">
      <c r="A256" s="116"/>
      <c r="B256" s="68" t="s">
        <v>298</v>
      </c>
      <c r="C256" s="5" t="s">
        <v>295</v>
      </c>
      <c r="D256" s="65"/>
      <c r="E256" s="65"/>
      <c r="F256" s="65"/>
      <c r="G256" s="65"/>
      <c r="H256" s="65"/>
    </row>
    <row r="257" spans="1:10" ht="38.25" hidden="1" customHeight="1" thickBot="1">
      <c r="A257" s="11" t="s">
        <v>262</v>
      </c>
      <c r="B257" s="69" t="s">
        <v>299</v>
      </c>
      <c r="C257" s="5" t="s">
        <v>295</v>
      </c>
      <c r="D257" s="9">
        <v>6500</v>
      </c>
      <c r="E257" s="12">
        <v>3500</v>
      </c>
      <c r="F257" s="12"/>
      <c r="G257" s="12"/>
      <c r="H257" s="12"/>
      <c r="J257" s="18"/>
    </row>
    <row r="258" spans="1:10" ht="36.75" hidden="1" customHeight="1" thickBot="1">
      <c r="A258" s="11">
        <v>3</v>
      </c>
      <c r="B258" s="5" t="s">
        <v>300</v>
      </c>
      <c r="C258" s="5" t="s">
        <v>301</v>
      </c>
      <c r="D258" s="9">
        <v>28</v>
      </c>
      <c r="E258" s="12">
        <v>28</v>
      </c>
      <c r="F258" s="12">
        <v>28.5</v>
      </c>
      <c r="G258" s="12">
        <v>28.7</v>
      </c>
      <c r="H258" s="12">
        <v>28.7</v>
      </c>
    </row>
    <row r="259" spans="1:10" ht="39.75" hidden="1" customHeight="1" thickBot="1">
      <c r="A259" s="101"/>
      <c r="B259" s="101"/>
      <c r="C259" s="101"/>
      <c r="D259" s="101"/>
      <c r="E259" s="101"/>
      <c r="F259" s="101"/>
      <c r="G259" s="101"/>
      <c r="H259" s="101"/>
    </row>
    <row r="260" spans="1:10" ht="15.75" hidden="1" customHeight="1" thickBot="1">
      <c r="A260" s="92" t="s">
        <v>1</v>
      </c>
      <c r="B260" s="92" t="s">
        <v>2</v>
      </c>
      <c r="C260" s="92" t="s">
        <v>3</v>
      </c>
      <c r="D260" s="1" t="s">
        <v>4</v>
      </c>
      <c r="E260" s="1" t="s">
        <v>5</v>
      </c>
      <c r="F260" s="94" t="s">
        <v>6</v>
      </c>
      <c r="G260" s="95"/>
      <c r="H260" s="96"/>
    </row>
    <row r="261" spans="1:10" ht="27" hidden="1" customHeight="1" thickBot="1">
      <c r="A261" s="93"/>
      <c r="B261" s="93"/>
      <c r="C261" s="93"/>
      <c r="D261" s="2">
        <v>2016</v>
      </c>
      <c r="E261" s="3">
        <v>2017</v>
      </c>
      <c r="F261" s="2">
        <v>2018</v>
      </c>
      <c r="G261" s="2">
        <v>2019</v>
      </c>
      <c r="H261" s="2">
        <v>2020</v>
      </c>
    </row>
    <row r="262" spans="1:10" ht="18.75" hidden="1" customHeight="1" thickBot="1">
      <c r="A262" s="13" t="s">
        <v>302</v>
      </c>
      <c r="B262" s="94" t="s">
        <v>303</v>
      </c>
      <c r="C262" s="97"/>
      <c r="D262" s="97"/>
      <c r="E262" s="97"/>
      <c r="F262" s="97"/>
      <c r="G262" s="97"/>
      <c r="H262" s="98"/>
    </row>
    <row r="263" spans="1:10" ht="29.25" hidden="1" customHeight="1" thickBot="1">
      <c r="A263" s="56">
        <v>1</v>
      </c>
      <c r="B263" s="58" t="s">
        <v>304</v>
      </c>
      <c r="C263" s="5" t="s">
        <v>60</v>
      </c>
      <c r="D263" s="63"/>
      <c r="E263" s="63"/>
      <c r="F263" s="63"/>
      <c r="G263" s="63"/>
      <c r="H263" s="63"/>
    </row>
    <row r="264" spans="1:10" ht="36" hidden="1" customHeight="1" thickBot="1">
      <c r="A264" s="56">
        <v>2</v>
      </c>
      <c r="B264" s="58" t="s">
        <v>305</v>
      </c>
      <c r="C264" s="57" t="s">
        <v>306</v>
      </c>
      <c r="D264" s="59">
        <v>76.010000000000005</v>
      </c>
      <c r="E264" s="59">
        <v>76.010000000000005</v>
      </c>
      <c r="F264" s="59">
        <v>76.010000000000005</v>
      </c>
      <c r="G264" s="59">
        <v>76.010000000000005</v>
      </c>
      <c r="H264" s="59">
        <v>76.010000000000005</v>
      </c>
    </row>
    <row r="265" spans="1:10" ht="35.25" hidden="1" customHeight="1" thickBot="1">
      <c r="A265" s="10" t="s">
        <v>33</v>
      </c>
      <c r="B265" s="6" t="s">
        <v>307</v>
      </c>
      <c r="C265" s="69" t="s">
        <v>306</v>
      </c>
      <c r="D265" s="9">
        <v>22.9</v>
      </c>
      <c r="E265" s="9">
        <v>22.9</v>
      </c>
      <c r="F265" s="9">
        <v>33.5</v>
      </c>
      <c r="G265" s="9">
        <v>33.5</v>
      </c>
      <c r="H265" s="9">
        <v>34.200000000000003</v>
      </c>
    </row>
    <row r="266" spans="1:10" ht="44.25" hidden="1" customHeight="1" thickBot="1">
      <c r="A266" s="70" t="s">
        <v>35</v>
      </c>
      <c r="B266" s="69" t="s">
        <v>308</v>
      </c>
      <c r="C266" s="69" t="s">
        <v>309</v>
      </c>
      <c r="D266" s="59">
        <v>30.13</v>
      </c>
      <c r="E266" s="59">
        <f t="shared" ref="E266:H266" si="5">E265/E264*100</f>
        <v>30.12761478752795</v>
      </c>
      <c r="F266" s="59">
        <f t="shared" si="5"/>
        <v>44.073148269964477</v>
      </c>
      <c r="G266" s="59">
        <f t="shared" si="5"/>
        <v>44.073148269964477</v>
      </c>
      <c r="H266" s="59">
        <f t="shared" si="5"/>
        <v>44.994079726351799</v>
      </c>
    </row>
    <row r="267" spans="1:10" ht="43.5" customHeight="1" thickBot="1">
      <c r="A267" s="150"/>
      <c r="B267" s="150"/>
      <c r="C267" s="150"/>
      <c r="D267" s="150"/>
      <c r="E267" s="150"/>
      <c r="F267" s="150"/>
      <c r="G267" s="150"/>
      <c r="H267" s="150"/>
    </row>
    <row r="268" spans="1:10" ht="27" hidden="1" customHeight="1" thickBot="1">
      <c r="A268" s="133" t="s">
        <v>1</v>
      </c>
      <c r="B268" s="133" t="s">
        <v>2</v>
      </c>
      <c r="C268" s="133" t="s">
        <v>3</v>
      </c>
      <c r="D268" s="86" t="s">
        <v>4</v>
      </c>
      <c r="E268" s="86" t="s">
        <v>5</v>
      </c>
      <c r="F268" s="135" t="s">
        <v>6</v>
      </c>
      <c r="G268" s="136"/>
      <c r="H268" s="137"/>
    </row>
    <row r="269" spans="1:10" ht="13.5" hidden="1" customHeight="1" thickBot="1">
      <c r="A269" s="134"/>
      <c r="B269" s="134"/>
      <c r="C269" s="134"/>
      <c r="D269" s="17">
        <v>2016</v>
      </c>
      <c r="E269" s="87">
        <v>2017</v>
      </c>
      <c r="F269" s="17">
        <v>2018</v>
      </c>
      <c r="G269" s="17">
        <v>2019</v>
      </c>
      <c r="H269" s="17">
        <v>2020</v>
      </c>
    </row>
    <row r="270" spans="1:10" ht="15" hidden="1" customHeight="1" thickBot="1">
      <c r="A270" s="71" t="s">
        <v>310</v>
      </c>
      <c r="B270" s="147" t="s">
        <v>311</v>
      </c>
      <c r="C270" s="148"/>
      <c r="D270" s="148"/>
      <c r="E270" s="148"/>
      <c r="F270" s="148"/>
      <c r="G270" s="148"/>
      <c r="H270" s="149"/>
    </row>
    <row r="271" spans="1:10" ht="33.75" hidden="1" customHeight="1" thickBot="1">
      <c r="A271" s="10">
        <v>1</v>
      </c>
      <c r="B271" s="6" t="s">
        <v>312</v>
      </c>
      <c r="C271" s="6" t="s">
        <v>51</v>
      </c>
      <c r="D271" s="7">
        <f>D272+D286</f>
        <v>103572.20000000003</v>
      </c>
      <c r="E271" s="7">
        <f>E272+E286</f>
        <v>135795.79999999999</v>
      </c>
      <c r="F271" s="7">
        <f>F272+F286</f>
        <v>113146</v>
      </c>
      <c r="G271" s="7">
        <f>G272+G286</f>
        <v>163107.19999999998</v>
      </c>
      <c r="H271" s="7">
        <f>H272+H286</f>
        <v>81479.3</v>
      </c>
    </row>
    <row r="272" spans="1:10" ht="27" hidden="1" customHeight="1" thickBot="1">
      <c r="A272" s="72" t="s">
        <v>13</v>
      </c>
      <c r="B272" s="73" t="s">
        <v>313</v>
      </c>
      <c r="C272" s="74" t="s">
        <v>51</v>
      </c>
      <c r="D272" s="5">
        <f>D273+D278+D282+D283+D284+D285+3816.1+60.6+82.3</f>
        <v>70053.400000000023</v>
      </c>
      <c r="E272" s="5">
        <f>E273+E278+E282+E283+E284+E285+3487.4+85+150+24.2</f>
        <v>86165.4</v>
      </c>
      <c r="F272" s="5">
        <v>66684.2</v>
      </c>
      <c r="G272" s="5">
        <v>65887.399999999994</v>
      </c>
      <c r="H272" s="5">
        <v>65287.4</v>
      </c>
    </row>
    <row r="273" spans="1:8" ht="26.25" hidden="1" thickBot="1">
      <c r="A273" s="56" t="s">
        <v>122</v>
      </c>
      <c r="B273" s="58" t="s">
        <v>314</v>
      </c>
      <c r="C273" s="58" t="s">
        <v>51</v>
      </c>
      <c r="D273" s="5">
        <v>13977</v>
      </c>
      <c r="E273" s="5">
        <v>13582.9</v>
      </c>
      <c r="F273" s="5">
        <v>13800</v>
      </c>
      <c r="G273" s="5">
        <v>14000</v>
      </c>
      <c r="H273" s="5">
        <v>14300</v>
      </c>
    </row>
    <row r="274" spans="1:8" ht="13.5" hidden="1" customHeight="1" thickBot="1">
      <c r="A274" s="72" t="s">
        <v>124</v>
      </c>
      <c r="B274" s="73" t="s">
        <v>315</v>
      </c>
      <c r="C274" s="75" t="s">
        <v>51</v>
      </c>
      <c r="D274" s="5"/>
      <c r="E274" s="5"/>
      <c r="F274" s="5"/>
      <c r="G274" s="5"/>
      <c r="H274" s="5"/>
    </row>
    <row r="275" spans="1:8" ht="26.25" hidden="1" thickBot="1">
      <c r="A275" s="11" t="s">
        <v>316</v>
      </c>
      <c r="B275" s="5" t="s">
        <v>317</v>
      </c>
      <c r="C275" s="5" t="s">
        <v>51</v>
      </c>
      <c r="D275" s="5"/>
      <c r="E275" s="5"/>
      <c r="F275" s="5"/>
      <c r="G275" s="5"/>
      <c r="H275" s="5"/>
    </row>
    <row r="276" spans="1:8" ht="26.25" hidden="1" thickBot="1">
      <c r="A276" s="11" t="s">
        <v>318</v>
      </c>
      <c r="B276" s="5" t="s">
        <v>319</v>
      </c>
      <c r="C276" s="5" t="s">
        <v>51</v>
      </c>
      <c r="D276" s="5"/>
      <c r="E276" s="5"/>
      <c r="F276" s="5"/>
      <c r="G276" s="5"/>
      <c r="H276" s="5"/>
    </row>
    <row r="277" spans="1:8" ht="26.25" hidden="1" thickBot="1">
      <c r="A277" s="11" t="s">
        <v>320</v>
      </c>
      <c r="B277" s="5" t="s">
        <v>321</v>
      </c>
      <c r="C277" s="5" t="s">
        <v>51</v>
      </c>
      <c r="D277" s="5"/>
      <c r="E277" s="5"/>
      <c r="F277" s="5"/>
      <c r="G277" s="5"/>
      <c r="H277" s="5"/>
    </row>
    <row r="278" spans="1:8" ht="15" hidden="1" customHeight="1" thickBot="1">
      <c r="A278" s="72" t="s">
        <v>322</v>
      </c>
      <c r="B278" s="73" t="s">
        <v>323</v>
      </c>
      <c r="C278" s="75" t="s">
        <v>51</v>
      </c>
      <c r="D278" s="5">
        <v>28063.8</v>
      </c>
      <c r="E278" s="5">
        <v>30057</v>
      </c>
      <c r="F278" s="5">
        <v>30000</v>
      </c>
      <c r="G278" s="5">
        <v>30000</v>
      </c>
      <c r="H278" s="5">
        <v>30000</v>
      </c>
    </row>
    <row r="279" spans="1:8" ht="26.25" hidden="1" thickBot="1">
      <c r="A279" s="11" t="s">
        <v>324</v>
      </c>
      <c r="B279" s="5" t="s">
        <v>325</v>
      </c>
      <c r="C279" s="5" t="s">
        <v>51</v>
      </c>
      <c r="D279" s="5">
        <v>1794.9</v>
      </c>
      <c r="E279" s="5">
        <v>2057</v>
      </c>
      <c r="F279" s="5">
        <v>2000</v>
      </c>
      <c r="G279" s="5">
        <v>2000</v>
      </c>
      <c r="H279" s="5">
        <v>2000</v>
      </c>
    </row>
    <row r="280" spans="1:8" ht="26.25" hidden="1" thickBot="1">
      <c r="A280" s="11" t="s">
        <v>326</v>
      </c>
      <c r="B280" s="5" t="s">
        <v>327</v>
      </c>
      <c r="C280" s="5" t="s">
        <v>51</v>
      </c>
      <c r="D280" s="5">
        <v>26268.9</v>
      </c>
      <c r="E280" s="5">
        <v>28000</v>
      </c>
      <c r="F280" s="5">
        <v>28000</v>
      </c>
      <c r="G280" s="5">
        <v>28000</v>
      </c>
      <c r="H280" s="5">
        <v>28000</v>
      </c>
    </row>
    <row r="281" spans="1:8" ht="42" hidden="1" customHeight="1" thickBot="1">
      <c r="A281" s="11" t="s">
        <v>328</v>
      </c>
      <c r="B281" s="5" t="s">
        <v>329</v>
      </c>
      <c r="C281" s="5" t="s">
        <v>51</v>
      </c>
      <c r="D281" s="5"/>
      <c r="E281" s="5"/>
      <c r="F281" s="5"/>
      <c r="G281" s="5"/>
      <c r="H281" s="5"/>
    </row>
    <row r="282" spans="1:8" ht="31.5" hidden="1" customHeight="1" thickBot="1">
      <c r="A282" s="11" t="s">
        <v>330</v>
      </c>
      <c r="B282" s="5" t="s">
        <v>331</v>
      </c>
      <c r="C282" s="5" t="s">
        <v>51</v>
      </c>
      <c r="D282" s="5">
        <v>15233.7</v>
      </c>
      <c r="E282" s="5">
        <v>16812.2</v>
      </c>
      <c r="F282" s="5">
        <v>12161.8</v>
      </c>
      <c r="G282" s="5">
        <v>11700</v>
      </c>
      <c r="H282" s="5">
        <v>11200</v>
      </c>
    </row>
    <row r="283" spans="1:8" ht="27.75" hidden="1" customHeight="1" thickBot="1">
      <c r="A283" s="11" t="s">
        <v>332</v>
      </c>
      <c r="B283" s="5" t="s">
        <v>333</v>
      </c>
      <c r="C283" s="5" t="s">
        <v>51</v>
      </c>
      <c r="D283" s="5">
        <v>3486.3</v>
      </c>
      <c r="E283" s="5">
        <v>4487.5</v>
      </c>
      <c r="F283" s="5">
        <v>4000</v>
      </c>
      <c r="G283" s="5">
        <v>4200</v>
      </c>
      <c r="H283" s="5">
        <v>4300</v>
      </c>
    </row>
    <row r="284" spans="1:8" ht="26.25" hidden="1" thickBot="1">
      <c r="A284" s="11" t="s">
        <v>334</v>
      </c>
      <c r="B284" s="5" t="s">
        <v>335</v>
      </c>
      <c r="C284" s="5" t="s">
        <v>51</v>
      </c>
      <c r="D284" s="5">
        <v>5278.1</v>
      </c>
      <c r="E284" s="5">
        <v>17424.2</v>
      </c>
      <c r="F284" s="5">
        <v>3000</v>
      </c>
      <c r="G284" s="5">
        <v>2500</v>
      </c>
      <c r="H284" s="5">
        <v>2000</v>
      </c>
    </row>
    <row r="285" spans="1:8" ht="26.25" hidden="1" thickBot="1">
      <c r="A285" s="11" t="s">
        <v>336</v>
      </c>
      <c r="B285" s="5" t="s">
        <v>337</v>
      </c>
      <c r="C285" s="5" t="s">
        <v>51</v>
      </c>
      <c r="D285" s="5">
        <v>55.5</v>
      </c>
      <c r="E285" s="27">
        <v>55</v>
      </c>
      <c r="F285" s="5"/>
      <c r="G285" s="5"/>
      <c r="H285" s="5"/>
    </row>
    <row r="286" spans="1:8" ht="26.25" hidden="1" thickBot="1">
      <c r="A286" s="11" t="s">
        <v>15</v>
      </c>
      <c r="B286" s="5" t="s">
        <v>338</v>
      </c>
      <c r="C286" s="5" t="s">
        <v>51</v>
      </c>
      <c r="D286" s="5">
        <f>D287+D288+D289+D290</f>
        <v>33518.800000000003</v>
      </c>
      <c r="E286" s="5">
        <f>E287+E288+E289+E290</f>
        <v>49630.400000000001</v>
      </c>
      <c r="F286" s="5">
        <f>F287+F288+F289+F290</f>
        <v>46461.799999999996</v>
      </c>
      <c r="G286" s="5">
        <f>G287+G288+G289+G290</f>
        <v>97219.799999999988</v>
      </c>
      <c r="H286" s="5">
        <f>H287+H288+H289+H290</f>
        <v>16191.900000000001</v>
      </c>
    </row>
    <row r="287" spans="1:8" ht="26.25" hidden="1" thickBot="1">
      <c r="A287" s="11" t="s">
        <v>128</v>
      </c>
      <c r="B287" s="5" t="s">
        <v>339</v>
      </c>
      <c r="C287" s="5" t="s">
        <v>51</v>
      </c>
      <c r="D287" s="5">
        <v>11865.2</v>
      </c>
      <c r="E287" s="5">
        <v>13492.9</v>
      </c>
      <c r="F287" s="5">
        <v>13867.9</v>
      </c>
      <c r="G287" s="5">
        <v>14360.7</v>
      </c>
      <c r="H287" s="5">
        <v>14860.7</v>
      </c>
    </row>
    <row r="288" spans="1:8" ht="26.25" hidden="1" thickBot="1">
      <c r="A288" s="11" t="s">
        <v>129</v>
      </c>
      <c r="B288" s="5" t="s">
        <v>340</v>
      </c>
      <c r="C288" s="5" t="s">
        <v>51</v>
      </c>
      <c r="D288" s="5">
        <v>17398.2</v>
      </c>
      <c r="E288" s="5">
        <v>28758</v>
      </c>
      <c r="F288" s="5">
        <v>31262.7</v>
      </c>
      <c r="G288" s="5">
        <v>81527.899999999994</v>
      </c>
      <c r="H288" s="5"/>
    </row>
    <row r="289" spans="1:8" ht="30" hidden="1" customHeight="1" thickBot="1">
      <c r="A289" s="11" t="s">
        <v>130</v>
      </c>
      <c r="B289" s="5" t="s">
        <v>341</v>
      </c>
      <c r="C289" s="5" t="s">
        <v>51</v>
      </c>
      <c r="D289" s="5">
        <v>973.9</v>
      </c>
      <c r="E289" s="5">
        <v>1046.8</v>
      </c>
      <c r="F289" s="5">
        <v>598.5</v>
      </c>
      <c r="G289" s="5">
        <v>598.5</v>
      </c>
      <c r="H289" s="5">
        <v>598.5</v>
      </c>
    </row>
    <row r="290" spans="1:8" ht="26.25" hidden="1" thickBot="1">
      <c r="A290" s="11" t="s">
        <v>342</v>
      </c>
      <c r="B290" s="5" t="s">
        <v>343</v>
      </c>
      <c r="C290" s="5" t="s">
        <v>51</v>
      </c>
      <c r="D290" s="5">
        <v>3281.5</v>
      </c>
      <c r="E290" s="5">
        <v>6332.7</v>
      </c>
      <c r="F290" s="5">
        <v>732.7</v>
      </c>
      <c r="G290" s="5">
        <v>732.7</v>
      </c>
      <c r="H290" s="5">
        <v>732.7</v>
      </c>
    </row>
    <row r="291" spans="1:8" ht="26.25" hidden="1" thickBot="1">
      <c r="A291" s="11">
        <v>2</v>
      </c>
      <c r="B291" s="5" t="s">
        <v>344</v>
      </c>
      <c r="C291" s="6" t="s">
        <v>51</v>
      </c>
      <c r="D291" s="7">
        <f>D292+D293+D294+D295+D296+D297+D298+D299+D300+D301</f>
        <v>126197.5</v>
      </c>
      <c r="E291" s="7">
        <f t="shared" ref="E291:H291" si="6">E292+E293+E294+E295+E296+E297+E298+E299+E300+E301</f>
        <v>140200.20000000001</v>
      </c>
      <c r="F291" s="7">
        <f t="shared" si="6"/>
        <v>116946</v>
      </c>
      <c r="G291" s="7">
        <f t="shared" si="6"/>
        <v>166907.19999999998</v>
      </c>
      <c r="H291" s="7">
        <f t="shared" si="6"/>
        <v>85279.3</v>
      </c>
    </row>
    <row r="292" spans="1:8" ht="27.75" hidden="1" customHeight="1" thickBot="1">
      <c r="A292" s="11" t="s">
        <v>260</v>
      </c>
      <c r="B292" s="5" t="s">
        <v>345</v>
      </c>
      <c r="C292" s="6" t="s">
        <v>51</v>
      </c>
      <c r="D292" s="6">
        <v>18381.099999999999</v>
      </c>
      <c r="E292" s="6">
        <v>20785.7</v>
      </c>
      <c r="F292" s="6">
        <v>21000</v>
      </c>
      <c r="G292" s="6">
        <v>21300</v>
      </c>
      <c r="H292" s="6">
        <v>21500</v>
      </c>
    </row>
    <row r="293" spans="1:8" ht="26.25" hidden="1" thickBot="1">
      <c r="A293" s="11" t="s">
        <v>262</v>
      </c>
      <c r="B293" s="5" t="s">
        <v>346</v>
      </c>
      <c r="C293" s="5" t="s">
        <v>51</v>
      </c>
      <c r="D293" s="6">
        <v>375.4</v>
      </c>
      <c r="E293" s="6">
        <v>448.3</v>
      </c>
      <c r="F293" s="6"/>
      <c r="G293" s="6"/>
      <c r="H293" s="6"/>
    </row>
    <row r="294" spans="1:8" ht="26.25" hidden="1" thickBot="1">
      <c r="A294" s="11" t="s">
        <v>264</v>
      </c>
      <c r="B294" s="5" t="s">
        <v>347</v>
      </c>
      <c r="C294" s="5" t="s">
        <v>51</v>
      </c>
      <c r="D294" s="6">
        <v>872.5</v>
      </c>
      <c r="E294" s="6">
        <v>8201.1</v>
      </c>
      <c r="F294" s="6">
        <v>1200</v>
      </c>
      <c r="G294" s="6">
        <v>1200</v>
      </c>
      <c r="H294" s="6">
        <v>1200</v>
      </c>
    </row>
    <row r="295" spans="1:8" ht="29.25" hidden="1" customHeight="1" thickBot="1">
      <c r="A295" s="11" t="s">
        <v>266</v>
      </c>
      <c r="B295" s="5" t="s">
        <v>348</v>
      </c>
      <c r="C295" s="5" t="s">
        <v>51</v>
      </c>
      <c r="D295" s="6">
        <v>19190.099999999999</v>
      </c>
      <c r="E295" s="6">
        <v>24165.599999999999</v>
      </c>
      <c r="F295" s="6">
        <v>12000</v>
      </c>
      <c r="G295" s="6">
        <v>10000</v>
      </c>
      <c r="H295" s="6">
        <v>10500</v>
      </c>
    </row>
    <row r="296" spans="1:8" ht="18" hidden="1" customHeight="1" thickBot="1">
      <c r="A296" s="11" t="s">
        <v>268</v>
      </c>
      <c r="B296" s="5" t="s">
        <v>349</v>
      </c>
      <c r="C296" s="5" t="s">
        <v>51</v>
      </c>
      <c r="D296" s="6">
        <v>66295.5</v>
      </c>
      <c r="E296" s="6">
        <v>45992.2</v>
      </c>
      <c r="F296" s="6">
        <v>59262.7</v>
      </c>
      <c r="G296" s="6">
        <v>109559.9</v>
      </c>
      <c r="H296" s="6">
        <v>25786.1</v>
      </c>
    </row>
    <row r="297" spans="1:8" ht="26.25" hidden="1" thickBot="1">
      <c r="A297" s="11" t="s">
        <v>270</v>
      </c>
      <c r="B297" s="5" t="s">
        <v>350</v>
      </c>
      <c r="C297" s="5" t="s">
        <v>51</v>
      </c>
      <c r="D297" s="6">
        <v>75.8</v>
      </c>
      <c r="E297" s="6">
        <v>99.3</v>
      </c>
      <c r="F297" s="6">
        <v>99.3</v>
      </c>
      <c r="G297" s="6">
        <v>99.3</v>
      </c>
      <c r="H297" s="6">
        <v>99.3</v>
      </c>
    </row>
    <row r="298" spans="1:8" ht="28.5" hidden="1" customHeight="1" thickBot="1">
      <c r="A298" s="11" t="s">
        <v>351</v>
      </c>
      <c r="B298" s="5" t="s">
        <v>352</v>
      </c>
      <c r="C298" s="5" t="s">
        <v>51</v>
      </c>
      <c r="D298" s="6">
        <v>18801.2</v>
      </c>
      <c r="E298" s="6">
        <v>38033</v>
      </c>
      <c r="F298" s="6">
        <v>21048.6</v>
      </c>
      <c r="G298" s="6">
        <v>22311.5</v>
      </c>
      <c r="H298" s="6">
        <v>23650.2</v>
      </c>
    </row>
    <row r="299" spans="1:8" ht="24.75" hidden="1" customHeight="1" thickBot="1">
      <c r="A299" s="11" t="s">
        <v>353</v>
      </c>
      <c r="B299" s="5" t="s">
        <v>354</v>
      </c>
      <c r="C299" s="5" t="s">
        <v>51</v>
      </c>
      <c r="D299" s="6">
        <v>1636.2</v>
      </c>
      <c r="E299" s="6">
        <v>1825</v>
      </c>
      <c r="F299" s="6">
        <v>1685.4</v>
      </c>
      <c r="G299" s="6">
        <v>1786.5</v>
      </c>
      <c r="H299" s="6">
        <v>1893.7</v>
      </c>
    </row>
    <row r="300" spans="1:8" ht="26.25" hidden="1" thickBot="1">
      <c r="A300" s="11" t="s">
        <v>355</v>
      </c>
      <c r="B300" s="5" t="s">
        <v>356</v>
      </c>
      <c r="C300" s="5" t="s">
        <v>51</v>
      </c>
      <c r="D300" s="6">
        <v>443.7</v>
      </c>
      <c r="E300" s="6">
        <v>550</v>
      </c>
      <c r="F300" s="6">
        <v>550</v>
      </c>
      <c r="G300" s="6">
        <v>550</v>
      </c>
      <c r="H300" s="6">
        <v>550</v>
      </c>
    </row>
    <row r="301" spans="1:8" ht="27.75" hidden="1" customHeight="1" thickBot="1">
      <c r="A301" s="11" t="s">
        <v>357</v>
      </c>
      <c r="B301" s="5" t="s">
        <v>358</v>
      </c>
      <c r="C301" s="5" t="s">
        <v>51</v>
      </c>
      <c r="D301" s="6">
        <v>126</v>
      </c>
      <c r="E301" s="6">
        <v>100</v>
      </c>
      <c r="F301" s="6">
        <v>100</v>
      </c>
      <c r="G301" s="6">
        <v>100</v>
      </c>
      <c r="H301" s="6">
        <v>100</v>
      </c>
    </row>
    <row r="302" spans="1:8" ht="26.25" hidden="1" thickBot="1">
      <c r="A302" s="11">
        <v>3</v>
      </c>
      <c r="B302" s="5" t="s">
        <v>359</v>
      </c>
      <c r="C302" s="6" t="s">
        <v>51</v>
      </c>
      <c r="D302" s="7">
        <f>D271-D291</f>
        <v>-22625.299999999974</v>
      </c>
      <c r="E302" s="7">
        <f>E271-E291</f>
        <v>-4404.4000000000233</v>
      </c>
      <c r="F302" s="7">
        <f>F271-F291</f>
        <v>-3800</v>
      </c>
      <c r="G302" s="7">
        <f>G271-G291</f>
        <v>-3800</v>
      </c>
      <c r="H302" s="7">
        <f>H271-H291</f>
        <v>-3800</v>
      </c>
    </row>
    <row r="303" spans="1:8" ht="26.25" hidden="1" thickBot="1">
      <c r="A303" s="11" t="s">
        <v>35</v>
      </c>
      <c r="B303" s="76" t="s">
        <v>360</v>
      </c>
      <c r="C303" s="5" t="s">
        <v>51</v>
      </c>
      <c r="D303" s="5"/>
      <c r="E303" s="5"/>
      <c r="F303" s="5"/>
      <c r="G303" s="5"/>
      <c r="H303" s="5"/>
    </row>
    <row r="304" spans="1:8" ht="43.5" hidden="1" customHeight="1" thickBot="1">
      <c r="A304" s="101"/>
      <c r="B304" s="101"/>
      <c r="C304" s="101"/>
      <c r="D304" s="101"/>
      <c r="E304" s="101"/>
      <c r="F304" s="101"/>
      <c r="G304" s="101"/>
      <c r="H304" s="101"/>
    </row>
    <row r="305" spans="1:8" ht="15.75" hidden="1" customHeight="1" thickBot="1">
      <c r="A305" s="92" t="s">
        <v>1</v>
      </c>
      <c r="B305" s="92" t="s">
        <v>2</v>
      </c>
      <c r="C305" s="92" t="s">
        <v>3</v>
      </c>
      <c r="D305" s="1" t="s">
        <v>4</v>
      </c>
      <c r="E305" s="1" t="s">
        <v>5</v>
      </c>
      <c r="F305" s="94" t="s">
        <v>6</v>
      </c>
      <c r="G305" s="95"/>
      <c r="H305" s="96"/>
    </row>
    <row r="306" spans="1:8" ht="24" hidden="1" customHeight="1" thickBot="1">
      <c r="A306" s="93"/>
      <c r="B306" s="93"/>
      <c r="C306" s="93"/>
      <c r="D306" s="2">
        <v>2016</v>
      </c>
      <c r="E306" s="3">
        <v>2017</v>
      </c>
      <c r="F306" s="2">
        <v>2018</v>
      </c>
      <c r="G306" s="2">
        <v>2019</v>
      </c>
      <c r="H306" s="2">
        <v>2020</v>
      </c>
    </row>
    <row r="307" spans="1:8" ht="15.75" hidden="1" thickBot="1">
      <c r="A307" s="13" t="s">
        <v>361</v>
      </c>
      <c r="B307" s="94" t="s">
        <v>362</v>
      </c>
      <c r="C307" s="97"/>
      <c r="D307" s="97"/>
      <c r="E307" s="97"/>
      <c r="F307" s="97"/>
      <c r="G307" s="97"/>
      <c r="H307" s="98"/>
    </row>
    <row r="308" spans="1:8" ht="32.25" hidden="1" customHeight="1" thickBot="1">
      <c r="A308" s="11">
        <v>1</v>
      </c>
      <c r="B308" s="5" t="s">
        <v>363</v>
      </c>
      <c r="C308" s="5"/>
      <c r="D308" s="12"/>
      <c r="E308" s="12"/>
      <c r="F308" s="12"/>
      <c r="G308" s="12"/>
      <c r="H308" s="12"/>
    </row>
    <row r="309" spans="1:8" ht="15.75" hidden="1" thickBot="1">
      <c r="A309" s="120" t="s">
        <v>13</v>
      </c>
      <c r="B309" s="154" t="s">
        <v>364</v>
      </c>
      <c r="C309" s="6" t="s">
        <v>365</v>
      </c>
      <c r="D309" s="12"/>
      <c r="E309" s="12"/>
      <c r="F309" s="12"/>
      <c r="G309" s="12"/>
      <c r="H309" s="12"/>
    </row>
    <row r="310" spans="1:8" ht="15.75" hidden="1" thickBot="1">
      <c r="A310" s="121"/>
      <c r="B310" s="155"/>
      <c r="C310" s="6" t="s">
        <v>366</v>
      </c>
      <c r="D310" s="12"/>
      <c r="E310" s="12"/>
      <c r="F310" s="12"/>
      <c r="G310" s="12"/>
      <c r="H310" s="12"/>
    </row>
    <row r="311" spans="1:8" ht="15.75" hidden="1" thickBot="1">
      <c r="A311" s="120" t="s">
        <v>15</v>
      </c>
      <c r="B311" s="154" t="s">
        <v>367</v>
      </c>
      <c r="C311" s="6" t="s">
        <v>365</v>
      </c>
      <c r="D311" s="12"/>
      <c r="E311" s="12"/>
      <c r="F311" s="12"/>
      <c r="G311" s="12"/>
      <c r="H311" s="12"/>
    </row>
    <row r="312" spans="1:8" ht="15.75" hidden="1" thickBot="1">
      <c r="A312" s="121"/>
      <c r="B312" s="155"/>
      <c r="C312" s="6" t="s">
        <v>366</v>
      </c>
      <c r="D312" s="12"/>
      <c r="E312" s="12"/>
      <c r="F312" s="12"/>
      <c r="G312" s="12"/>
      <c r="H312" s="12"/>
    </row>
    <row r="313" spans="1:8" ht="14.25" hidden="1" customHeight="1" thickBot="1">
      <c r="A313" s="129" t="s">
        <v>18</v>
      </c>
      <c r="B313" s="151" t="s">
        <v>368</v>
      </c>
      <c r="C313" s="6" t="s">
        <v>365</v>
      </c>
      <c r="D313" s="12"/>
      <c r="E313" s="12"/>
      <c r="F313" s="12"/>
      <c r="G313" s="12"/>
      <c r="H313" s="12"/>
    </row>
    <row r="314" spans="1:8" ht="14.25" hidden="1" customHeight="1" thickBot="1">
      <c r="A314" s="131"/>
      <c r="B314" s="152"/>
      <c r="C314" s="6" t="s">
        <v>369</v>
      </c>
      <c r="D314" s="12"/>
      <c r="E314" s="12"/>
      <c r="F314" s="12"/>
      <c r="G314" s="12"/>
      <c r="H314" s="12"/>
    </row>
    <row r="315" spans="1:8" ht="15.75" hidden="1" customHeight="1" thickBot="1">
      <c r="A315" s="129" t="s">
        <v>370</v>
      </c>
      <c r="B315" s="151" t="s">
        <v>371</v>
      </c>
      <c r="C315" s="6" t="s">
        <v>365</v>
      </c>
      <c r="D315" s="12"/>
      <c r="E315" s="12"/>
      <c r="F315" s="12"/>
      <c r="G315" s="12"/>
      <c r="H315" s="12"/>
    </row>
    <row r="316" spans="1:8" ht="26.25" hidden="1" thickBot="1">
      <c r="A316" s="131"/>
      <c r="B316" s="152"/>
      <c r="C316" s="6" t="s">
        <v>372</v>
      </c>
      <c r="D316" s="12"/>
      <c r="E316" s="12"/>
      <c r="F316" s="12"/>
      <c r="G316" s="12"/>
      <c r="H316" s="12"/>
    </row>
    <row r="317" spans="1:8" ht="18" hidden="1" customHeight="1" thickBot="1">
      <c r="A317" s="11" t="s">
        <v>373</v>
      </c>
      <c r="B317" s="5" t="s">
        <v>374</v>
      </c>
      <c r="C317" s="5" t="s">
        <v>37</v>
      </c>
      <c r="D317" s="12"/>
      <c r="E317" s="12"/>
      <c r="F317" s="12"/>
      <c r="G317" s="12"/>
      <c r="H317" s="12"/>
    </row>
    <row r="318" spans="1:8" ht="15.75" hidden="1" customHeight="1" thickBot="1">
      <c r="A318" s="11" t="s">
        <v>375</v>
      </c>
      <c r="B318" s="5" t="s">
        <v>376</v>
      </c>
      <c r="C318" s="5" t="s">
        <v>37</v>
      </c>
      <c r="D318" s="12"/>
      <c r="E318" s="12"/>
      <c r="F318" s="12"/>
      <c r="G318" s="12"/>
      <c r="H318" s="12"/>
    </row>
    <row r="319" spans="1:8" ht="29.25" hidden="1" customHeight="1" thickBot="1">
      <c r="A319" s="11">
        <v>2</v>
      </c>
      <c r="B319" s="5" t="s">
        <v>377</v>
      </c>
      <c r="C319" s="5" t="s">
        <v>10</v>
      </c>
      <c r="D319" s="9">
        <v>437</v>
      </c>
      <c r="E319" s="9">
        <v>445</v>
      </c>
      <c r="F319" s="9">
        <f>E319+9</f>
        <v>454</v>
      </c>
      <c r="G319" s="9">
        <f>F319+10</f>
        <v>464</v>
      </c>
      <c r="H319" s="9">
        <f>G319+10</f>
        <v>474</v>
      </c>
    </row>
    <row r="320" spans="1:8" ht="21.75" hidden="1" customHeight="1" thickBot="1">
      <c r="A320" s="11">
        <v>3</v>
      </c>
      <c r="B320" s="5" t="s">
        <v>378</v>
      </c>
      <c r="C320" s="5" t="s">
        <v>10</v>
      </c>
      <c r="D320" s="9">
        <v>720</v>
      </c>
      <c r="E320" s="9">
        <f>E321+E322+E323+E324</f>
        <v>731</v>
      </c>
      <c r="F320" s="9">
        <f t="shared" ref="F320:H320" si="7">F321+F322+F323+F324</f>
        <v>740</v>
      </c>
      <c r="G320" s="9">
        <f t="shared" si="7"/>
        <v>749</v>
      </c>
      <c r="H320" s="9">
        <f t="shared" si="7"/>
        <v>768</v>
      </c>
    </row>
    <row r="321" spans="1:9" ht="15.75" hidden="1" thickBot="1">
      <c r="A321" s="77" t="s">
        <v>65</v>
      </c>
      <c r="B321" s="27" t="s">
        <v>379</v>
      </c>
      <c r="C321" s="5" t="s">
        <v>10</v>
      </c>
      <c r="D321" s="9">
        <v>720</v>
      </c>
      <c r="E321" s="9">
        <v>731</v>
      </c>
      <c r="F321" s="9">
        <f>E321+9</f>
        <v>740</v>
      </c>
      <c r="G321" s="9">
        <f>F321+9</f>
        <v>749</v>
      </c>
      <c r="H321" s="9">
        <f>G321+19</f>
        <v>768</v>
      </c>
    </row>
    <row r="322" spans="1:9" ht="15.75" hidden="1" thickBot="1">
      <c r="A322" s="77" t="s">
        <v>67</v>
      </c>
      <c r="B322" s="27" t="s">
        <v>380</v>
      </c>
      <c r="C322" s="5" t="s">
        <v>10</v>
      </c>
      <c r="D322" s="9"/>
      <c r="E322" s="9"/>
      <c r="F322" s="9"/>
      <c r="G322" s="9"/>
      <c r="H322" s="9"/>
    </row>
    <row r="323" spans="1:9" ht="15.75" hidden="1" thickBot="1">
      <c r="A323" s="77" t="s">
        <v>69</v>
      </c>
      <c r="B323" s="27" t="s">
        <v>381</v>
      </c>
      <c r="C323" s="5" t="s">
        <v>10</v>
      </c>
      <c r="D323" s="9"/>
      <c r="E323" s="9"/>
      <c r="F323" s="9"/>
      <c r="G323" s="9"/>
      <c r="H323" s="9"/>
    </row>
    <row r="324" spans="1:9" ht="15.75" hidden="1" thickBot="1">
      <c r="A324" s="77" t="s">
        <v>71</v>
      </c>
      <c r="B324" s="27" t="s">
        <v>382</v>
      </c>
      <c r="C324" s="5" t="s">
        <v>10</v>
      </c>
      <c r="D324" s="9"/>
      <c r="E324" s="9"/>
      <c r="F324" s="9"/>
      <c r="G324" s="9"/>
      <c r="H324" s="9"/>
    </row>
    <row r="325" spans="1:9" ht="15.75" hidden="1" thickBot="1">
      <c r="A325" s="77">
        <v>4</v>
      </c>
      <c r="B325" s="27" t="s">
        <v>383</v>
      </c>
      <c r="C325" s="5" t="s">
        <v>10</v>
      </c>
      <c r="D325" s="9">
        <f>D326+D327</f>
        <v>0</v>
      </c>
      <c r="E325" s="9">
        <f t="shared" ref="E325:H325" si="8">E326+E327</f>
        <v>0</v>
      </c>
      <c r="F325" s="9">
        <f t="shared" si="8"/>
        <v>0</v>
      </c>
      <c r="G325" s="9">
        <f t="shared" si="8"/>
        <v>0</v>
      </c>
      <c r="H325" s="9">
        <f t="shared" si="8"/>
        <v>0</v>
      </c>
    </row>
    <row r="326" spans="1:9" ht="15" hidden="1" customHeight="1" thickBot="1">
      <c r="A326" s="77" t="s">
        <v>384</v>
      </c>
      <c r="B326" s="27" t="s">
        <v>381</v>
      </c>
      <c r="C326" s="5" t="s">
        <v>10</v>
      </c>
      <c r="D326" s="9"/>
      <c r="E326" s="9"/>
      <c r="F326" s="9"/>
      <c r="G326" s="9"/>
      <c r="H326" s="9"/>
    </row>
    <row r="327" spans="1:9" ht="15" hidden="1" customHeight="1" thickBot="1">
      <c r="A327" s="77" t="s">
        <v>385</v>
      </c>
      <c r="B327" s="27" t="s">
        <v>386</v>
      </c>
      <c r="C327" s="5" t="s">
        <v>10</v>
      </c>
      <c r="D327" s="9"/>
      <c r="E327" s="9"/>
      <c r="F327" s="9"/>
      <c r="G327" s="9"/>
      <c r="H327" s="9"/>
    </row>
    <row r="328" spans="1:9" ht="18.75" hidden="1" customHeight="1" thickBot="1">
      <c r="A328" s="77">
        <v>5</v>
      </c>
      <c r="B328" s="27" t="s">
        <v>387</v>
      </c>
      <c r="C328" s="5"/>
      <c r="D328" s="9"/>
      <c r="E328" s="9"/>
      <c r="F328" s="9"/>
      <c r="G328" s="9"/>
      <c r="H328" s="9"/>
    </row>
    <row r="329" spans="1:9" ht="15.75" hidden="1" thickBot="1">
      <c r="A329" s="77" t="s">
        <v>40</v>
      </c>
      <c r="B329" s="27" t="s">
        <v>388</v>
      </c>
      <c r="C329" s="5"/>
      <c r="D329" s="9">
        <v>12</v>
      </c>
      <c r="E329" s="9">
        <v>12</v>
      </c>
      <c r="F329" s="9">
        <v>12</v>
      </c>
      <c r="G329" s="9">
        <v>12</v>
      </c>
      <c r="H329" s="9">
        <v>12</v>
      </c>
      <c r="I329" s="18"/>
    </row>
    <row r="330" spans="1:9" ht="39" hidden="1" thickBot="1">
      <c r="A330" s="77" t="s">
        <v>42</v>
      </c>
      <c r="B330" s="27" t="s">
        <v>389</v>
      </c>
      <c r="C330" s="5" t="s">
        <v>390</v>
      </c>
      <c r="D330" s="9">
        <v>150</v>
      </c>
      <c r="E330" s="9">
        <v>150</v>
      </c>
      <c r="F330" s="9">
        <v>150</v>
      </c>
      <c r="G330" s="9">
        <v>150</v>
      </c>
      <c r="H330" s="9">
        <v>150</v>
      </c>
      <c r="I330" s="18"/>
    </row>
    <row r="331" spans="1:9" ht="39" hidden="1" thickBot="1">
      <c r="A331" s="77" t="s">
        <v>391</v>
      </c>
      <c r="B331" s="27" t="s">
        <v>392</v>
      </c>
      <c r="C331" s="5" t="s">
        <v>390</v>
      </c>
      <c r="D331" s="9">
        <v>12</v>
      </c>
      <c r="E331" s="9">
        <v>12</v>
      </c>
      <c r="F331" s="9">
        <v>12</v>
      </c>
      <c r="G331" s="9">
        <v>12</v>
      </c>
      <c r="H331" s="9">
        <v>12</v>
      </c>
    </row>
    <row r="332" spans="1:9" ht="26.25" hidden="1" thickBot="1">
      <c r="A332" s="77" t="s">
        <v>393</v>
      </c>
      <c r="B332" s="27" t="s">
        <v>394</v>
      </c>
      <c r="C332" s="5" t="s">
        <v>395</v>
      </c>
      <c r="D332" s="12">
        <v>10</v>
      </c>
      <c r="E332" s="12">
        <v>10</v>
      </c>
      <c r="F332" s="12">
        <v>10</v>
      </c>
      <c r="G332" s="12">
        <v>10</v>
      </c>
      <c r="H332" s="12">
        <v>10</v>
      </c>
    </row>
    <row r="333" spans="1:9" ht="26.25" hidden="1" thickBot="1">
      <c r="A333" s="77" t="s">
        <v>396</v>
      </c>
      <c r="B333" s="27" t="s">
        <v>397</v>
      </c>
      <c r="C333" s="5" t="s">
        <v>395</v>
      </c>
      <c r="D333" s="12">
        <v>25</v>
      </c>
      <c r="E333" s="12">
        <v>25</v>
      </c>
      <c r="F333" s="12">
        <v>25</v>
      </c>
      <c r="G333" s="12">
        <v>25</v>
      </c>
      <c r="H333" s="12">
        <v>25</v>
      </c>
    </row>
    <row r="334" spans="1:9" ht="39" hidden="1" thickBot="1">
      <c r="A334" s="11" t="s">
        <v>398</v>
      </c>
      <c r="B334" s="5" t="s">
        <v>399</v>
      </c>
      <c r="C334" s="5" t="s">
        <v>400</v>
      </c>
      <c r="D334" s="12"/>
      <c r="E334" s="12"/>
      <c r="F334" s="12"/>
      <c r="G334" s="12"/>
      <c r="H334" s="12"/>
    </row>
    <row r="335" spans="1:9" ht="26.25" hidden="1" thickBot="1">
      <c r="A335" s="11" t="s">
        <v>401</v>
      </c>
      <c r="B335" s="5" t="s">
        <v>402</v>
      </c>
      <c r="C335" s="5" t="s">
        <v>403</v>
      </c>
      <c r="D335" s="12"/>
      <c r="E335" s="12"/>
      <c r="F335" s="12"/>
      <c r="G335" s="12"/>
      <c r="H335" s="12"/>
    </row>
    <row r="336" spans="1:9" ht="26.25" hidden="1" thickBot="1">
      <c r="A336" s="11" t="s">
        <v>404</v>
      </c>
      <c r="B336" s="5" t="s">
        <v>405</v>
      </c>
      <c r="C336" s="5" t="s">
        <v>403</v>
      </c>
      <c r="D336" s="12"/>
      <c r="E336" s="12"/>
      <c r="F336" s="12"/>
      <c r="G336" s="12"/>
      <c r="H336" s="12"/>
    </row>
    <row r="337" spans="1:8" ht="39" hidden="1" thickBot="1">
      <c r="A337" s="11" t="s">
        <v>406</v>
      </c>
      <c r="B337" s="5" t="s">
        <v>407</v>
      </c>
      <c r="C337" s="5" t="s">
        <v>408</v>
      </c>
      <c r="D337" s="12"/>
      <c r="E337" s="12"/>
      <c r="F337" s="12"/>
      <c r="G337" s="12"/>
      <c r="H337" s="12"/>
    </row>
    <row r="338" spans="1:8" ht="52.5" hidden="1" customHeight="1" thickBot="1">
      <c r="A338" s="11">
        <v>6</v>
      </c>
      <c r="B338" s="5" t="s">
        <v>409</v>
      </c>
      <c r="C338" s="5" t="s">
        <v>410</v>
      </c>
      <c r="D338" s="5">
        <v>100</v>
      </c>
      <c r="E338" s="5">
        <v>100</v>
      </c>
      <c r="F338" s="5">
        <v>100</v>
      </c>
      <c r="G338" s="5">
        <v>100</v>
      </c>
      <c r="H338" s="5">
        <v>100</v>
      </c>
    </row>
    <row r="339" spans="1:8" ht="16.5" hidden="1" customHeight="1"/>
    <row r="340" spans="1:8" ht="43.5" hidden="1" customHeight="1">
      <c r="A340" s="153" t="s">
        <v>411</v>
      </c>
      <c r="B340" s="153"/>
      <c r="C340" s="153"/>
      <c r="D340" s="153"/>
      <c r="E340" s="153"/>
      <c r="F340" s="153"/>
      <c r="G340" s="153"/>
      <c r="H340" s="153"/>
    </row>
    <row r="341" spans="1:8" ht="42.75" hidden="1" customHeight="1">
      <c r="A341" s="153" t="s">
        <v>412</v>
      </c>
      <c r="B341" s="153"/>
      <c r="C341" s="153"/>
      <c r="D341" s="153"/>
      <c r="E341" s="153"/>
      <c r="F341" s="153"/>
      <c r="G341" s="153"/>
      <c r="H341" s="153"/>
    </row>
    <row r="342" spans="1:8">
      <c r="A342" s="79"/>
      <c r="B342" s="80"/>
      <c r="C342" s="80"/>
      <c r="D342" s="80"/>
      <c r="E342" s="80"/>
      <c r="F342" s="80"/>
      <c r="G342" s="80"/>
      <c r="H342" s="80"/>
    </row>
  </sheetData>
  <mergeCells count="135">
    <mergeCell ref="A315:A316"/>
    <mergeCell ref="B315:B316"/>
    <mergeCell ref="A340:H340"/>
    <mergeCell ref="A341:H341"/>
    <mergeCell ref="B307:H307"/>
    <mergeCell ref="A309:A310"/>
    <mergeCell ref="B309:B310"/>
    <mergeCell ref="A311:A312"/>
    <mergeCell ref="B311:B312"/>
    <mergeCell ref="A313:A314"/>
    <mergeCell ref="B313:B314"/>
    <mergeCell ref="B270:H270"/>
    <mergeCell ref="A304:H304"/>
    <mergeCell ref="A305:A306"/>
    <mergeCell ref="B305:B306"/>
    <mergeCell ref="C305:C306"/>
    <mergeCell ref="F305:H305"/>
    <mergeCell ref="B262:H262"/>
    <mergeCell ref="A267:H267"/>
    <mergeCell ref="A268:A269"/>
    <mergeCell ref="B268:B269"/>
    <mergeCell ref="C268:C269"/>
    <mergeCell ref="F268:H268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1:H1"/>
    <mergeCell ref="A2:H2"/>
    <mergeCell ref="A3:A4"/>
    <mergeCell ref="B3:B4"/>
    <mergeCell ref="C3:C4"/>
    <mergeCell ref="F3:H3"/>
    <mergeCell ref="B5:H5"/>
    <mergeCell ref="A6:A7"/>
    <mergeCell ref="A8:A9"/>
  </mergeCells>
  <hyperlinks>
    <hyperlink ref="B40" location="_ftn1" display="_ftn1"/>
    <hyperlink ref="B42" location="_ftn2" display="_ftn2"/>
    <hyperlink ref="A340" location="_ftnref1" display="_ftnref1"/>
    <hyperlink ref="A341" location="_ftnref2" display="_ftnref2"/>
  </hyperlinks>
  <pageMargins left="0.7" right="0.7" top="0.75" bottom="0.75" header="0.3" footer="0.3"/>
  <pageSetup paperSize="9" scale="43" fitToHeight="0" orientation="portrait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2017-08-14T11:50:07Z</cp:lastPrinted>
  <dcterms:created xsi:type="dcterms:W3CDTF">2017-07-11T11:25:59Z</dcterms:created>
  <dcterms:modified xsi:type="dcterms:W3CDTF">2019-02-20T11:36:37Z</dcterms:modified>
</cp:coreProperties>
</file>